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38105\Desktop\obnova pamatnika\"/>
    </mc:Choice>
  </mc:AlternateContent>
  <bookViews>
    <workbookView xWindow="0" yWindow="0" windowWidth="20490" windowHeight="7155" firstSheet="2" activeTab="5"/>
  </bookViews>
  <sheets>
    <sheet name="Rekapitulácia stavby" sheetId="1" r:id="rId1"/>
    <sheet name="SO-01 - Monument" sheetId="2" r:id="rId2"/>
    <sheet name="SO-02 - Soklový obklad" sheetId="3" r:id="rId3"/>
    <sheet name="SO-03 - Dláždená plocha" sheetId="4" r:id="rId4"/>
    <sheet name="SO-04 - Večný plameň" sheetId="5" r:id="rId5"/>
    <sheet name="SO-05 - Kvetináče" sheetId="6" r:id="rId6"/>
  </sheets>
  <definedNames>
    <definedName name="_xlnm._FilterDatabase" localSheetId="1" hidden="1">'SO-01 - Monument'!$C$119:$K$158</definedName>
    <definedName name="_xlnm._FilterDatabase" localSheetId="2" hidden="1">'SO-02 - Soklový obklad'!$C$121:$K$145</definedName>
    <definedName name="_xlnm._FilterDatabase" localSheetId="3" hidden="1">'SO-03 - Dláždená plocha'!$C$119:$K$163</definedName>
    <definedName name="_xlnm._FilterDatabase" localSheetId="4" hidden="1">'SO-04 - Večný plameň'!$C$123:$K$183</definedName>
    <definedName name="_xlnm._FilterDatabase" localSheetId="5" hidden="1">'SO-05 - Kvetináče'!$C$117:$K$134</definedName>
    <definedName name="_xlnm.Print_Titles" localSheetId="0">'Rekapitulácia stavby'!$92:$92</definedName>
    <definedName name="_xlnm.Print_Titles" localSheetId="1">'SO-01 - Monument'!$119:$119</definedName>
    <definedName name="_xlnm.Print_Titles" localSheetId="2">'SO-02 - Soklový obklad'!$121:$121</definedName>
    <definedName name="_xlnm.Print_Titles" localSheetId="3">'SO-03 - Dláždená plocha'!$119:$119</definedName>
    <definedName name="_xlnm.Print_Titles" localSheetId="4">'SO-04 - Večný plameň'!$123:$123</definedName>
    <definedName name="_xlnm.Print_Titles" localSheetId="5">'SO-05 - Kvetináče'!$117:$117</definedName>
    <definedName name="_xlnm.Print_Area" localSheetId="0">'Rekapitulácia stavby'!$D$4:$AO$76,'Rekapitulácia stavby'!$C$82:$AQ$100</definedName>
    <definedName name="_xlnm.Print_Area" localSheetId="1">'SO-01 - Monument'!$C$4:$J$76,'SO-01 - Monument'!$C$82:$J$101,'SO-01 - Monument'!$C$107:$K$158</definedName>
    <definedName name="_xlnm.Print_Area" localSheetId="2">'SO-02 - Soklový obklad'!$C$4:$J$76,'SO-02 - Soklový obklad'!$C$82:$J$103,'SO-02 - Soklový obklad'!$C$109:$K$145</definedName>
    <definedName name="_xlnm.Print_Area" localSheetId="3">'SO-03 - Dláždená plocha'!$C$4:$J$76,'SO-03 - Dláždená plocha'!$C$82:$J$101,'SO-03 - Dláždená plocha'!$C$107:$K$163</definedName>
    <definedName name="_xlnm.Print_Area" localSheetId="4">'SO-04 - Večný plameň'!$C$4:$J$76,'SO-04 - Večný plameň'!$C$82:$J$105,'SO-04 - Večný plameň'!$C$111:$K$183</definedName>
    <definedName name="_xlnm.Print_Area" localSheetId="5">'SO-05 - Kvetináče'!$C$4:$J$76,'SO-05 - Kvetináče'!$C$82:$J$99,'SO-05 - Kvetináče'!$C$105:$K$134</definedName>
  </definedNames>
  <calcPr calcId="152511"/>
</workbook>
</file>

<file path=xl/calcChain.xml><?xml version="1.0" encoding="utf-8"?>
<calcChain xmlns="http://schemas.openxmlformats.org/spreadsheetml/2006/main">
  <c r="J37" i="6" l="1"/>
  <c r="J36" i="6"/>
  <c r="AY99" i="1" s="1"/>
  <c r="J35" i="6"/>
  <c r="AX99" i="1" s="1"/>
  <c r="BI134" i="6"/>
  <c r="BH134" i="6"/>
  <c r="BG134" i="6"/>
  <c r="BE134" i="6"/>
  <c r="T134" i="6"/>
  <c r="R134" i="6"/>
  <c r="P134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28" i="6"/>
  <c r="BH128" i="6"/>
  <c r="BG128" i="6"/>
  <c r="BE128" i="6"/>
  <c r="T128" i="6"/>
  <c r="R128" i="6"/>
  <c r="P128" i="6"/>
  <c r="BI124" i="6"/>
  <c r="BH124" i="6"/>
  <c r="BG124" i="6"/>
  <c r="BE124" i="6"/>
  <c r="T124" i="6"/>
  <c r="R124" i="6"/>
  <c r="P124" i="6"/>
  <c r="BI121" i="6"/>
  <c r="BH121" i="6"/>
  <c r="BG121" i="6"/>
  <c r="BE121" i="6"/>
  <c r="T121" i="6"/>
  <c r="R121" i="6"/>
  <c r="P121" i="6"/>
  <c r="J115" i="6"/>
  <c r="J114" i="6"/>
  <c r="F114" i="6"/>
  <c r="F112" i="6"/>
  <c r="E110" i="6"/>
  <c r="J92" i="6"/>
  <c r="J91" i="6"/>
  <c r="F91" i="6"/>
  <c r="F89" i="6"/>
  <c r="E87" i="6"/>
  <c r="J18" i="6"/>
  <c r="E18" i="6"/>
  <c r="F115" i="6" s="1"/>
  <c r="J17" i="6"/>
  <c r="J112" i="6"/>
  <c r="E7" i="6"/>
  <c r="E108" i="6" s="1"/>
  <c r="J37" i="5"/>
  <c r="J36" i="5"/>
  <c r="AY98" i="1" s="1"/>
  <c r="J35" i="5"/>
  <c r="AX98" i="1" s="1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77" i="5"/>
  <c r="BH177" i="5"/>
  <c r="BG177" i="5"/>
  <c r="BE177" i="5"/>
  <c r="T177" i="5"/>
  <c r="T176" i="5"/>
  <c r="R177" i="5"/>
  <c r="R176" i="5" s="1"/>
  <c r="P177" i="5"/>
  <c r="P176" i="5" s="1"/>
  <c r="BI173" i="5"/>
  <c r="BH173" i="5"/>
  <c r="BG173" i="5"/>
  <c r="BE173" i="5"/>
  <c r="T173" i="5"/>
  <c r="T172" i="5" s="1"/>
  <c r="R173" i="5"/>
  <c r="R172" i="5" s="1"/>
  <c r="P173" i="5"/>
  <c r="P172" i="5"/>
  <c r="BI168" i="5"/>
  <c r="BH168" i="5"/>
  <c r="BG168" i="5"/>
  <c r="BE168" i="5"/>
  <c r="T168" i="5"/>
  <c r="R168" i="5"/>
  <c r="P168" i="5"/>
  <c r="BI165" i="5"/>
  <c r="BH165" i="5"/>
  <c r="BG165" i="5"/>
  <c r="BE165" i="5"/>
  <c r="T165" i="5"/>
  <c r="R165" i="5"/>
  <c r="P165" i="5"/>
  <c r="BI161" i="5"/>
  <c r="BH161" i="5"/>
  <c r="BG161" i="5"/>
  <c r="BE161" i="5"/>
  <c r="T161" i="5"/>
  <c r="R161" i="5"/>
  <c r="P161" i="5"/>
  <c r="BI158" i="5"/>
  <c r="BH158" i="5"/>
  <c r="BG158" i="5"/>
  <c r="BE158" i="5"/>
  <c r="T158" i="5"/>
  <c r="R158" i="5"/>
  <c r="P158" i="5"/>
  <c r="BI154" i="5"/>
  <c r="BH154" i="5"/>
  <c r="BG154" i="5"/>
  <c r="BE154" i="5"/>
  <c r="T154" i="5"/>
  <c r="R154" i="5"/>
  <c r="P154" i="5"/>
  <c r="BI151" i="5"/>
  <c r="BH151" i="5"/>
  <c r="BG151" i="5"/>
  <c r="BE151" i="5"/>
  <c r="T151" i="5"/>
  <c r="R151" i="5"/>
  <c r="P151" i="5"/>
  <c r="BI148" i="5"/>
  <c r="BH148" i="5"/>
  <c r="BG148" i="5"/>
  <c r="BE148" i="5"/>
  <c r="T148" i="5"/>
  <c r="R148" i="5"/>
  <c r="P148" i="5"/>
  <c r="BI145" i="5"/>
  <c r="BH145" i="5"/>
  <c r="BG145" i="5"/>
  <c r="BE145" i="5"/>
  <c r="T145" i="5"/>
  <c r="R145" i="5"/>
  <c r="P145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3" i="5"/>
  <c r="BH133" i="5"/>
  <c r="BG133" i="5"/>
  <c r="BE133" i="5"/>
  <c r="T133" i="5"/>
  <c r="R133" i="5"/>
  <c r="P133" i="5"/>
  <c r="BI130" i="5"/>
  <c r="BH130" i="5"/>
  <c r="BG130" i="5"/>
  <c r="BE130" i="5"/>
  <c r="T130" i="5"/>
  <c r="R130" i="5"/>
  <c r="P130" i="5"/>
  <c r="BI127" i="5"/>
  <c r="BH127" i="5"/>
  <c r="BG127" i="5"/>
  <c r="BE127" i="5"/>
  <c r="T127" i="5"/>
  <c r="R127" i="5"/>
  <c r="P127" i="5"/>
  <c r="J121" i="5"/>
  <c r="J120" i="5"/>
  <c r="F120" i="5"/>
  <c r="F118" i="5"/>
  <c r="E116" i="5"/>
  <c r="J92" i="5"/>
  <c r="J91" i="5"/>
  <c r="F91" i="5"/>
  <c r="F89" i="5"/>
  <c r="E87" i="5"/>
  <c r="J18" i="5"/>
  <c r="E18" i="5"/>
  <c r="F121" i="5"/>
  <c r="J17" i="5"/>
  <c r="J89" i="5"/>
  <c r="E7" i="5"/>
  <c r="E114" i="5" s="1"/>
  <c r="J37" i="4"/>
  <c r="J36" i="4"/>
  <c r="AY97" i="1"/>
  <c r="J35" i="4"/>
  <c r="AX97" i="1" s="1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8" i="4"/>
  <c r="BH158" i="4"/>
  <c r="BG158" i="4"/>
  <c r="BE158" i="4"/>
  <c r="T158" i="4"/>
  <c r="R158" i="4"/>
  <c r="P158" i="4"/>
  <c r="BI152" i="4"/>
  <c r="BH152" i="4"/>
  <c r="BG152" i="4"/>
  <c r="BE152" i="4"/>
  <c r="T152" i="4"/>
  <c r="R152" i="4"/>
  <c r="P152" i="4"/>
  <c r="BI147" i="4"/>
  <c r="BH147" i="4"/>
  <c r="BG147" i="4"/>
  <c r="BE147" i="4"/>
  <c r="T147" i="4"/>
  <c r="R147" i="4"/>
  <c r="P147" i="4"/>
  <c r="BI143" i="4"/>
  <c r="BH143" i="4"/>
  <c r="BG143" i="4"/>
  <c r="BE143" i="4"/>
  <c r="T143" i="4"/>
  <c r="R143" i="4"/>
  <c r="P143" i="4"/>
  <c r="BI140" i="4"/>
  <c r="BH140" i="4"/>
  <c r="BG140" i="4"/>
  <c r="BE140" i="4"/>
  <c r="T140" i="4"/>
  <c r="R140" i="4"/>
  <c r="P140" i="4"/>
  <c r="BI135" i="4"/>
  <c r="BH135" i="4"/>
  <c r="BG135" i="4"/>
  <c r="BE135" i="4"/>
  <c r="T135" i="4"/>
  <c r="R135" i="4"/>
  <c r="P135" i="4"/>
  <c r="BI130" i="4"/>
  <c r="BH130" i="4"/>
  <c r="BG130" i="4"/>
  <c r="BE130" i="4"/>
  <c r="T130" i="4"/>
  <c r="R130" i="4"/>
  <c r="P130" i="4"/>
  <c r="BI126" i="4"/>
  <c r="BH126" i="4"/>
  <c r="BG126" i="4"/>
  <c r="BE126" i="4"/>
  <c r="T126" i="4"/>
  <c r="R126" i="4"/>
  <c r="P126" i="4"/>
  <c r="BI123" i="4"/>
  <c r="BH123" i="4"/>
  <c r="BG123" i="4"/>
  <c r="BE123" i="4"/>
  <c r="T123" i="4"/>
  <c r="R123" i="4"/>
  <c r="P123" i="4"/>
  <c r="J117" i="4"/>
  <c r="J116" i="4"/>
  <c r="F116" i="4"/>
  <c r="F114" i="4"/>
  <c r="E112" i="4"/>
  <c r="J92" i="4"/>
  <c r="J91" i="4"/>
  <c r="F91" i="4"/>
  <c r="F89" i="4"/>
  <c r="E87" i="4"/>
  <c r="J18" i="4"/>
  <c r="E18" i="4"/>
  <c r="F92" i="4" s="1"/>
  <c r="J17" i="4"/>
  <c r="J114" i="4"/>
  <c r="E7" i="4"/>
  <c r="E85" i="4"/>
  <c r="J37" i="3"/>
  <c r="J36" i="3"/>
  <c r="AY96" i="1"/>
  <c r="J35" i="3"/>
  <c r="AX96" i="1" s="1"/>
  <c r="BI142" i="3"/>
  <c r="BH142" i="3"/>
  <c r="BG142" i="3"/>
  <c r="BE142" i="3"/>
  <c r="T142" i="3"/>
  <c r="R142" i="3"/>
  <c r="P142" i="3"/>
  <c r="BI139" i="3"/>
  <c r="BH139" i="3"/>
  <c r="BG139" i="3"/>
  <c r="BE139" i="3"/>
  <c r="T139" i="3"/>
  <c r="R139" i="3"/>
  <c r="P139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2" i="3"/>
  <c r="BH132" i="3"/>
  <c r="BG132" i="3"/>
  <c r="BE132" i="3"/>
  <c r="T132" i="3"/>
  <c r="R132" i="3"/>
  <c r="P132" i="3"/>
  <c r="BI129" i="3"/>
  <c r="BH129" i="3"/>
  <c r="BG129" i="3"/>
  <c r="BE129" i="3"/>
  <c r="T129" i="3"/>
  <c r="T128" i="3" s="1"/>
  <c r="R129" i="3"/>
  <c r="R128" i="3"/>
  <c r="P129" i="3"/>
  <c r="P128" i="3" s="1"/>
  <c r="BI125" i="3"/>
  <c r="BH125" i="3"/>
  <c r="BG125" i="3"/>
  <c r="BE125" i="3"/>
  <c r="T125" i="3"/>
  <c r="T124" i="3"/>
  <c r="R125" i="3"/>
  <c r="R124" i="3"/>
  <c r="R123" i="3"/>
  <c r="P125" i="3"/>
  <c r="P124" i="3" s="1"/>
  <c r="P123" i="3" s="1"/>
  <c r="J119" i="3"/>
  <c r="J118" i="3"/>
  <c r="F118" i="3"/>
  <c r="F116" i="3"/>
  <c r="E114" i="3"/>
  <c r="J92" i="3"/>
  <c r="J91" i="3"/>
  <c r="F91" i="3"/>
  <c r="F89" i="3"/>
  <c r="E87" i="3"/>
  <c r="J18" i="3"/>
  <c r="E18" i="3"/>
  <c r="F119" i="3"/>
  <c r="J17" i="3"/>
  <c r="J89" i="3"/>
  <c r="E7" i="3"/>
  <c r="E85" i="3" s="1"/>
  <c r="J37" i="2"/>
  <c r="J36" i="2"/>
  <c r="AY95" i="1"/>
  <c r="J35" i="2"/>
  <c r="AX95" i="1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3" i="2"/>
  <c r="BH153" i="2"/>
  <c r="BG153" i="2"/>
  <c r="BE153" i="2"/>
  <c r="T153" i="2"/>
  <c r="R153" i="2"/>
  <c r="P153" i="2"/>
  <c r="BI149" i="2"/>
  <c r="BH149" i="2"/>
  <c r="BG149" i="2"/>
  <c r="BE149" i="2"/>
  <c r="T149" i="2"/>
  <c r="R149" i="2"/>
  <c r="P149" i="2"/>
  <c r="BI146" i="2"/>
  <c r="BH146" i="2"/>
  <c r="BG146" i="2"/>
  <c r="BE146" i="2"/>
  <c r="T146" i="2"/>
  <c r="R146" i="2"/>
  <c r="P146" i="2"/>
  <c r="BI140" i="2"/>
  <c r="BH140" i="2"/>
  <c r="BG140" i="2"/>
  <c r="BE140" i="2"/>
  <c r="T140" i="2"/>
  <c r="T139" i="2" s="1"/>
  <c r="R140" i="2"/>
  <c r="R139" i="2" s="1"/>
  <c r="P140" i="2"/>
  <c r="P139" i="2"/>
  <c r="BI138" i="2"/>
  <c r="BH138" i="2"/>
  <c r="BG138" i="2"/>
  <c r="BE138" i="2"/>
  <c r="T138" i="2"/>
  <c r="R138" i="2"/>
  <c r="P138" i="2"/>
  <c r="BI133" i="2"/>
  <c r="BH133" i="2"/>
  <c r="BG133" i="2"/>
  <c r="BE133" i="2"/>
  <c r="T133" i="2"/>
  <c r="R133" i="2"/>
  <c r="P133" i="2"/>
  <c r="BI128" i="2"/>
  <c r="BH128" i="2"/>
  <c r="BG128" i="2"/>
  <c r="BE128" i="2"/>
  <c r="T128" i="2"/>
  <c r="R128" i="2"/>
  <c r="P128" i="2"/>
  <c r="BI123" i="2"/>
  <c r="BH123" i="2"/>
  <c r="BG123" i="2"/>
  <c r="BE123" i="2"/>
  <c r="T123" i="2"/>
  <c r="R123" i="2"/>
  <c r="P123" i="2"/>
  <c r="J117" i="2"/>
  <c r="J116" i="2"/>
  <c r="F116" i="2"/>
  <c r="F114" i="2"/>
  <c r="E112" i="2"/>
  <c r="J92" i="2"/>
  <c r="J91" i="2"/>
  <c r="F91" i="2"/>
  <c r="F89" i="2"/>
  <c r="E87" i="2"/>
  <c r="J18" i="2"/>
  <c r="E18" i="2"/>
  <c r="F92" i="2"/>
  <c r="J17" i="2"/>
  <c r="J114" i="2"/>
  <c r="E7" i="2"/>
  <c r="E85" i="2"/>
  <c r="L90" i="1"/>
  <c r="AM90" i="1"/>
  <c r="AM89" i="1"/>
  <c r="L89" i="1"/>
  <c r="AM87" i="1"/>
  <c r="L87" i="1"/>
  <c r="L85" i="1"/>
  <c r="L84" i="1"/>
  <c r="BK132" i="6"/>
  <c r="J132" i="6"/>
  <c r="BK131" i="6"/>
  <c r="BK128" i="6"/>
  <c r="J183" i="5"/>
  <c r="BK182" i="5"/>
  <c r="BK168" i="5"/>
  <c r="J161" i="5"/>
  <c r="J158" i="5"/>
  <c r="J148" i="5"/>
  <c r="BK145" i="5"/>
  <c r="BK141" i="5"/>
  <c r="BK136" i="5"/>
  <c r="BK133" i="5"/>
  <c r="BK127" i="5"/>
  <c r="BK162" i="4"/>
  <c r="BK161" i="4"/>
  <c r="BK152" i="4"/>
  <c r="BK140" i="4"/>
  <c r="J130" i="4"/>
  <c r="BK126" i="4"/>
  <c r="BK123" i="4"/>
  <c r="BK139" i="3"/>
  <c r="J125" i="3"/>
  <c r="BK146" i="2"/>
  <c r="BK140" i="2"/>
  <c r="BK123" i="2"/>
  <c r="AS94" i="1"/>
  <c r="BK124" i="6"/>
  <c r="J124" i="6"/>
  <c r="BK121" i="6"/>
  <c r="J121" i="6"/>
  <c r="J182" i="5"/>
  <c r="J177" i="5"/>
  <c r="J165" i="5"/>
  <c r="J154" i="5"/>
  <c r="BK142" i="5"/>
  <c r="J141" i="5"/>
  <c r="BK139" i="5"/>
  <c r="J160" i="4"/>
  <c r="BK158" i="4"/>
  <c r="J143" i="4"/>
  <c r="BK130" i="4"/>
  <c r="J123" i="4"/>
  <c r="J157" i="2"/>
  <c r="J153" i="2"/>
  <c r="BK138" i="2"/>
  <c r="J128" i="2"/>
  <c r="BK134" i="6"/>
  <c r="J134" i="6"/>
  <c r="BK173" i="5"/>
  <c r="BK165" i="5"/>
  <c r="BK148" i="5"/>
  <c r="J145" i="5"/>
  <c r="BK138" i="5"/>
  <c r="J137" i="5"/>
  <c r="J130" i="5"/>
  <c r="J162" i="4"/>
  <c r="J161" i="4"/>
  <c r="J158" i="4"/>
  <c r="BK147" i="4"/>
  <c r="BK136" i="3"/>
  <c r="J135" i="3"/>
  <c r="BK132" i="3"/>
  <c r="BK157" i="2"/>
  <c r="J146" i="2"/>
  <c r="J140" i="2"/>
  <c r="J133" i="2"/>
  <c r="J131" i="6"/>
  <c r="J128" i="6"/>
  <c r="J139" i="5"/>
  <c r="BK137" i="5"/>
  <c r="J136" i="5"/>
  <c r="BK130" i="5"/>
  <c r="J142" i="3"/>
  <c r="BK135" i="3"/>
  <c r="J129" i="3"/>
  <c r="BK125" i="3"/>
  <c r="BK153" i="2"/>
  <c r="J149" i="2"/>
  <c r="BK183" i="5"/>
  <c r="J173" i="5"/>
  <c r="J168" i="5"/>
  <c r="BK158" i="5"/>
  <c r="BK154" i="5"/>
  <c r="J151" i="5"/>
  <c r="J142" i="5"/>
  <c r="J138" i="5"/>
  <c r="J133" i="5"/>
  <c r="J127" i="5"/>
  <c r="J152" i="4"/>
  <c r="J147" i="4"/>
  <c r="BK143" i="4"/>
  <c r="J140" i="4"/>
  <c r="BK135" i="4"/>
  <c r="J139" i="3"/>
  <c r="J132" i="3"/>
  <c r="BK156" i="2"/>
  <c r="J138" i="2"/>
  <c r="BK133" i="2"/>
  <c r="BK128" i="2"/>
  <c r="BK177" i="5"/>
  <c r="BK161" i="5"/>
  <c r="BK151" i="5"/>
  <c r="BK160" i="4"/>
  <c r="J135" i="4"/>
  <c r="J126" i="4"/>
  <c r="BK142" i="3"/>
  <c r="J136" i="3"/>
  <c r="BK129" i="3"/>
  <c r="J156" i="2"/>
  <c r="BK149" i="2"/>
  <c r="J123" i="2"/>
  <c r="T123" i="3" l="1"/>
  <c r="P120" i="6"/>
  <c r="P119" i="6" s="1"/>
  <c r="P118" i="6" s="1"/>
  <c r="AU99" i="1" s="1"/>
  <c r="P122" i="2"/>
  <c r="T145" i="2"/>
  <c r="P131" i="3"/>
  <c r="P130" i="3" s="1"/>
  <c r="P122" i="3" s="1"/>
  <c r="AU96" i="1" s="1"/>
  <c r="P138" i="3"/>
  <c r="R129" i="4"/>
  <c r="BK126" i="5"/>
  <c r="BK125" i="5"/>
  <c r="T126" i="5"/>
  <c r="T125" i="5" s="1"/>
  <c r="R120" i="6"/>
  <c r="R119" i="6" s="1"/>
  <c r="R118" i="6" s="1"/>
  <c r="P145" i="2"/>
  <c r="BK138" i="3"/>
  <c r="J138" i="3"/>
  <c r="J102" i="3"/>
  <c r="R122" i="4"/>
  <c r="T129" i="4"/>
  <c r="T121" i="4" s="1"/>
  <c r="T120" i="4" s="1"/>
  <c r="R122" i="2"/>
  <c r="BK145" i="2"/>
  <c r="J145" i="2" s="1"/>
  <c r="J100" i="2" s="1"/>
  <c r="BK122" i="4"/>
  <c r="P129" i="4"/>
  <c r="BK159" i="4"/>
  <c r="J159" i="4" s="1"/>
  <c r="J100" i="4" s="1"/>
  <c r="BK120" i="6"/>
  <c r="J120" i="6" s="1"/>
  <c r="J98" i="6" s="1"/>
  <c r="R145" i="2"/>
  <c r="BK131" i="3"/>
  <c r="J131" i="3" s="1"/>
  <c r="J101" i="3" s="1"/>
  <c r="T138" i="3"/>
  <c r="P159" i="4"/>
  <c r="T122" i="2"/>
  <c r="T121" i="2" s="1"/>
  <c r="T120" i="2" s="1"/>
  <c r="R131" i="3"/>
  <c r="R138" i="3"/>
  <c r="BK129" i="4"/>
  <c r="J129" i="4" s="1"/>
  <c r="J99" i="4" s="1"/>
  <c r="T159" i="4"/>
  <c r="P126" i="5"/>
  <c r="P125" i="5"/>
  <c r="R126" i="5"/>
  <c r="R125" i="5" s="1"/>
  <c r="BK144" i="5"/>
  <c r="J144" i="5" s="1"/>
  <c r="J100" i="5" s="1"/>
  <c r="P144" i="5"/>
  <c r="P143" i="5" s="1"/>
  <c r="R144" i="5"/>
  <c r="R143" i="5"/>
  <c r="T144" i="5"/>
  <c r="T143" i="5"/>
  <c r="BK181" i="5"/>
  <c r="J181" i="5" s="1"/>
  <c r="J104" i="5" s="1"/>
  <c r="P181" i="5"/>
  <c r="P180" i="5"/>
  <c r="R181" i="5"/>
  <c r="R180" i="5" s="1"/>
  <c r="T181" i="5"/>
  <c r="T180" i="5" s="1"/>
  <c r="BK122" i="2"/>
  <c r="J122" i="2"/>
  <c r="J98" i="2" s="1"/>
  <c r="T131" i="3"/>
  <c r="T130" i="3"/>
  <c r="T122" i="3" s="1"/>
  <c r="P122" i="4"/>
  <c r="P121" i="4" s="1"/>
  <c r="P120" i="4" s="1"/>
  <c r="AU97" i="1" s="1"/>
  <c r="T122" i="4"/>
  <c r="R159" i="4"/>
  <c r="T120" i="6"/>
  <c r="T119" i="6" s="1"/>
  <c r="T118" i="6" s="1"/>
  <c r="BF125" i="3"/>
  <c r="BF132" i="3"/>
  <c r="J89" i="4"/>
  <c r="BF123" i="4"/>
  <c r="BF158" i="4"/>
  <c r="BF162" i="4"/>
  <c r="F92" i="5"/>
  <c r="BF130" i="5"/>
  <c r="BF133" i="5"/>
  <c r="BF136" i="5"/>
  <c r="BF137" i="5"/>
  <c r="BF158" i="5"/>
  <c r="BF123" i="2"/>
  <c r="J116" i="3"/>
  <c r="BK128" i="3"/>
  <c r="J128" i="3"/>
  <c r="J99" i="3" s="1"/>
  <c r="E110" i="4"/>
  <c r="BF130" i="4"/>
  <c r="BF140" i="4"/>
  <c r="E85" i="5"/>
  <c r="BF168" i="5"/>
  <c r="BF183" i="5"/>
  <c r="E110" i="2"/>
  <c r="BF138" i="2"/>
  <c r="E112" i="3"/>
  <c r="BF129" i="3"/>
  <c r="J118" i="5"/>
  <c r="BF139" i="5"/>
  <c r="BF141" i="5"/>
  <c r="BF154" i="5"/>
  <c r="BF131" i="6"/>
  <c r="F117" i="2"/>
  <c r="BF146" i="2"/>
  <c r="BF149" i="2"/>
  <c r="BF153" i="2"/>
  <c r="BF156" i="2"/>
  <c r="BK139" i="2"/>
  <c r="J139" i="2" s="1"/>
  <c r="J99" i="2" s="1"/>
  <c r="F92" i="3"/>
  <c r="BF142" i="3"/>
  <c r="BK124" i="3"/>
  <c r="BK123" i="3"/>
  <c r="J123" i="3" s="1"/>
  <c r="J97" i="3" s="1"/>
  <c r="F117" i="4"/>
  <c r="BF143" i="4"/>
  <c r="BF160" i="4"/>
  <c r="BF142" i="5"/>
  <c r="J89" i="2"/>
  <c r="BF140" i="2"/>
  <c r="BF157" i="2"/>
  <c r="BF135" i="3"/>
  <c r="BF139" i="3"/>
  <c r="BF126" i="4"/>
  <c r="BF152" i="4"/>
  <c r="BF161" i="4"/>
  <c r="BF127" i="5"/>
  <c r="BF138" i="5"/>
  <c r="BF145" i="5"/>
  <c r="BF148" i="5"/>
  <c r="BF151" i="5"/>
  <c r="BF161" i="5"/>
  <c r="BF173" i="5"/>
  <c r="BF182" i="5"/>
  <c r="BK172" i="5"/>
  <c r="J172" i="5" s="1"/>
  <c r="J101" i="5" s="1"/>
  <c r="BK176" i="5"/>
  <c r="J176" i="5" s="1"/>
  <c r="J102" i="5" s="1"/>
  <c r="E85" i="6"/>
  <c r="J89" i="6"/>
  <c r="F92" i="6"/>
  <c r="BF121" i="6"/>
  <c r="BF124" i="6"/>
  <c r="BF132" i="6"/>
  <c r="BF128" i="2"/>
  <c r="BF133" i="2"/>
  <c r="BF136" i="3"/>
  <c r="BF135" i="4"/>
  <c r="BF147" i="4"/>
  <c r="BF165" i="5"/>
  <c r="BF177" i="5"/>
  <c r="BF128" i="6"/>
  <c r="BF134" i="6"/>
  <c r="F33" i="6"/>
  <c r="AZ99" i="1"/>
  <c r="F35" i="6"/>
  <c r="BB99" i="1"/>
  <c r="F37" i="4"/>
  <c r="BD97" i="1" s="1"/>
  <c r="F36" i="6"/>
  <c r="BC99" i="1" s="1"/>
  <c r="J33" i="3"/>
  <c r="AV96" i="1" s="1"/>
  <c r="J33" i="2"/>
  <c r="AV95" i="1"/>
  <c r="F36" i="5"/>
  <c r="BC98" i="1" s="1"/>
  <c r="F36" i="2"/>
  <c r="BC95" i="1" s="1"/>
  <c r="F35" i="2"/>
  <c r="BB95" i="1"/>
  <c r="F35" i="3"/>
  <c r="BB96" i="1"/>
  <c r="F33" i="4"/>
  <c r="AZ97" i="1" s="1"/>
  <c r="F37" i="5"/>
  <c r="BD98" i="1" s="1"/>
  <c r="F33" i="2"/>
  <c r="AZ95" i="1" s="1"/>
  <c r="F37" i="2"/>
  <c r="BD95" i="1"/>
  <c r="F33" i="3"/>
  <c r="AZ96" i="1" s="1"/>
  <c r="F37" i="3"/>
  <c r="BD96" i="1" s="1"/>
  <c r="J33" i="4"/>
  <c r="AV97" i="1" s="1"/>
  <c r="F36" i="4"/>
  <c r="BC97" i="1"/>
  <c r="F37" i="6"/>
  <c r="BD99" i="1" s="1"/>
  <c r="F36" i="3"/>
  <c r="BC96" i="1" s="1"/>
  <c r="F33" i="5"/>
  <c r="AZ98" i="1" s="1"/>
  <c r="F35" i="5"/>
  <c r="BB98" i="1" s="1"/>
  <c r="J33" i="5"/>
  <c r="AV98" i="1" s="1"/>
  <c r="J33" i="6"/>
  <c r="AV99" i="1" s="1"/>
  <c r="F35" i="4"/>
  <c r="BB97" i="1"/>
  <c r="R130" i="3" l="1"/>
  <c r="R122" i="3"/>
  <c r="BK121" i="4"/>
  <c r="J121" i="4" s="1"/>
  <c r="J97" i="4" s="1"/>
  <c r="R121" i="2"/>
  <c r="R120" i="2"/>
  <c r="R121" i="4"/>
  <c r="R120" i="4" s="1"/>
  <c r="T124" i="5"/>
  <c r="P121" i="2"/>
  <c r="P120" i="2"/>
  <c r="AU95" i="1"/>
  <c r="R124" i="5"/>
  <c r="P124" i="5"/>
  <c r="AU98" i="1"/>
  <c r="J122" i="4"/>
  <c r="J98" i="4" s="1"/>
  <c r="J126" i="5"/>
  <c r="J98" i="5"/>
  <c r="BK143" i="5"/>
  <c r="J143" i="5" s="1"/>
  <c r="J99" i="5" s="1"/>
  <c r="BK121" i="2"/>
  <c r="BK120" i="2" s="1"/>
  <c r="J120" i="2" s="1"/>
  <c r="J96" i="2" s="1"/>
  <c r="J124" i="3"/>
  <c r="J98" i="3" s="1"/>
  <c r="BK130" i="3"/>
  <c r="BK122" i="3" s="1"/>
  <c r="J122" i="3" s="1"/>
  <c r="J96" i="3" s="1"/>
  <c r="J125" i="5"/>
  <c r="J97" i="5" s="1"/>
  <c r="BK119" i="6"/>
  <c r="J119" i="6"/>
  <c r="J97" i="6"/>
  <c r="BK180" i="5"/>
  <c r="J180" i="5"/>
  <c r="J103" i="5"/>
  <c r="AZ94" i="1"/>
  <c r="AV94" i="1" s="1"/>
  <c r="AK29" i="1" s="1"/>
  <c r="BD94" i="1"/>
  <c r="W33" i="1" s="1"/>
  <c r="F34" i="3"/>
  <c r="BA96" i="1"/>
  <c r="J34" i="4"/>
  <c r="AW97" i="1" s="1"/>
  <c r="AT97" i="1" s="1"/>
  <c r="F34" i="4"/>
  <c r="BA97" i="1" s="1"/>
  <c r="F34" i="5"/>
  <c r="BA98" i="1" s="1"/>
  <c r="F34" i="6"/>
  <c r="BA99" i="1" s="1"/>
  <c r="J34" i="5"/>
  <c r="AW98" i="1" s="1"/>
  <c r="AT98" i="1" s="1"/>
  <c r="J34" i="2"/>
  <c r="AW95" i="1" s="1"/>
  <c r="AT95" i="1" s="1"/>
  <c r="J34" i="3"/>
  <c r="AW96" i="1" s="1"/>
  <c r="AT96" i="1" s="1"/>
  <c r="J34" i="6"/>
  <c r="AW99" i="1" s="1"/>
  <c r="AT99" i="1" s="1"/>
  <c r="BB94" i="1"/>
  <c r="W31" i="1" s="1"/>
  <c r="BC94" i="1"/>
  <c r="AY94" i="1" s="1"/>
  <c r="F34" i="2"/>
  <c r="BA95" i="1" s="1"/>
  <c r="J130" i="3" l="1"/>
  <c r="J100" i="3" s="1"/>
  <c r="BK124" i="5"/>
  <c r="J124" i="5" s="1"/>
  <c r="J30" i="5" s="1"/>
  <c r="AG98" i="1" s="1"/>
  <c r="AN98" i="1" s="1"/>
  <c r="BK118" i="6"/>
  <c r="J118" i="6" s="1"/>
  <c r="J30" i="6" s="1"/>
  <c r="AG99" i="1" s="1"/>
  <c r="AN99" i="1" s="1"/>
  <c r="BK120" i="4"/>
  <c r="J120" i="4" s="1"/>
  <c r="J96" i="4" s="1"/>
  <c r="J121" i="2"/>
  <c r="J97" i="2"/>
  <c r="AU94" i="1"/>
  <c r="J30" i="2"/>
  <c r="AG95" i="1" s="1"/>
  <c r="AN95" i="1" s="1"/>
  <c r="W32" i="1"/>
  <c r="BA94" i="1"/>
  <c r="W30" i="1" s="1"/>
  <c r="J30" i="3"/>
  <c r="AG96" i="1"/>
  <c r="AN96" i="1" s="1"/>
  <c r="AX94" i="1"/>
  <c r="W29" i="1"/>
  <c r="J39" i="2" l="1"/>
  <c r="J39" i="5"/>
  <c r="J96" i="5"/>
  <c r="J39" i="3"/>
  <c r="J96" i="6"/>
  <c r="J39" i="6"/>
  <c r="J30" i="4"/>
  <c r="AG97" i="1" s="1"/>
  <c r="AN97" i="1" s="1"/>
  <c r="AW94" i="1"/>
  <c r="AK30" i="1" s="1"/>
  <c r="J39" i="4" l="1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<sst xmlns="http://schemas.openxmlformats.org/spreadsheetml/2006/main" count="2517" uniqueCount="357">
  <si>
    <t>Export Komplet</t>
  </si>
  <si>
    <t/>
  </si>
  <si>
    <t>2.0</t>
  </si>
  <si>
    <t>ZAMOK</t>
  </si>
  <si>
    <t>False</t>
  </si>
  <si>
    <t>{59fe4deb-e43f-4326-b147-5b4b054c91f5}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</si>
  <si>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</si>
  <si>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</si>
  <si>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</si>
  <si>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</si>
  <si>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</si>
  <si>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</si>
  <si>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20_02</t>
  </si>
  <si>
    <t>Stavba:</t>
  </si>
  <si>
    <t>Obnova Pamätníka oslobodenia mesta Krompachy</t>
  </si>
  <si>
    <t>JKSO:</t>
  </si>
  <si>
    <t>KS:</t>
  </si>
  <si>
    <t>Miesto:</t>
  </si>
  <si>
    <t>Mesto Krompachy</t>
  </si>
  <si>
    <t>Dátum:</t>
  </si>
  <si>
    <t>Objednávateľ:</t>
  </si>
  <si>
    <t>IČO:</t>
  </si>
  <si>
    <t>IČ DPH:</t>
  </si>
  <si>
    <t>Zhotoviteľ:</t>
  </si>
  <si>
    <t xml:space="preserve"> 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</si>
  <si>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</si>
  <si>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</si>
  <si>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</si>
  <si>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</si>
  <si>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</si>
  <si>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</si>
  <si>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</si>
  <si>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</si>
  <si>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</si>
  <si>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</si>
  <si>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</si>
  <si>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</si>
  <si>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</si>
  <si>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</si>
  <si>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</si>
  <si>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</si>
  <si>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</si>
  <si>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</si>
  <si>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</si>
  <si>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</si>
  <si>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</si>
  <si>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</si>
  <si>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</si>
  <si>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</si>
  <si>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</si>
  <si>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</si>
  <si>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</si>
  <si>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</si>
  <si>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</si>
  <si>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</si>
  <si>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</si>
  <si>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</si>
  <si>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</si>
  <si>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</si>
  <si>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</si>
  <si>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</si>
  <si>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</si>
  <si>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</si>
  <si>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</si>
  <si>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</si>
  <si>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</si>
  <si>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</si>
  <si>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</si>
  <si>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</si>
  <si>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</si>
  <si>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</si>
  <si>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</si>
  <si>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</si>
  <si>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</si>
  <si>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</si>
  <si>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Monument</t>
  </si>
  <si>
    <t>STA</t>
  </si>
  <si>
    <t>1</t>
  </si>
  <si>
    <t>{52232787-12de-4e69-a46d-e5dc91a6192c}</t>
  </si>
  <si>
    <t>SO-02</t>
  </si>
  <si>
    <t>Soklový obklad</t>
  </si>
  <si>
    <t>{fe9d2fcc-245b-43cb-8642-9c295ccb8662}</t>
  </si>
  <si>
    <t>SO-03</t>
  </si>
  <si>
    <t>Dláždená plocha</t>
  </si>
  <si>
    <t>{60b8a2ea-56ec-4893-a310-e2b1cf08a0be}</t>
  </si>
  <si>
    <t>SO-04</t>
  </si>
  <si>
    <t>Večný plameň</t>
  </si>
  <si>
    <t>{ad7f64f4-09ac-4f8f-98c3-96623a00e6fe}</t>
  </si>
  <si>
    <t>SO-05</t>
  </si>
  <si>
    <t>Kvetináče</t>
  </si>
  <si>
    <t>{7d427761-560c-44e1-bc4e-0c85013f70bb}</t>
  </si>
  <si>
    <t>KRYCÍ LIST ROZPOČTU</t>
  </si>
  <si>
    <t>Objekt:</t>
  </si>
  <si>
    <t>SO-01 - Monument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</si>
  <si>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</si>
  <si>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</si>
  <si>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</si>
  <si>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</si>
  <si>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</si>
  <si>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</si>
  <si>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2 - Zakladanie</t>
  </si>
  <si>
    <t xml:space="preserve">    6 - Úpravy povrchov, podlahy, osadenie</t>
  </si>
  <si>
    <t xml:space="preserve">    9 - Ostatné konštrukcie a práce-búranie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</si>
  <si>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</si>
  <si>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</si>
  <si>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</si>
  <si>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</si>
  <si>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</si>
  <si>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</si>
  <si>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</si>
  <si>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</si>
  <si>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</si>
  <si>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</si>
  <si>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</si>
  <si>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</si>
  <si>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</si>
  <si>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</si>
  <si>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</si>
  <si>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2</t>
  </si>
  <si>
    <t>Zakladanie</t>
  </si>
  <si>
    <t>K</t>
  </si>
  <si>
    <t>216904111</t>
  </si>
  <si>
    <t>Očistenie plôch tlakovou vodou L skalných</t>
  </si>
  <si>
    <t>m2</t>
  </si>
  <si>
    <t>4</t>
  </si>
  <si>
    <t>2130120360</t>
  </si>
  <si>
    <t>VV</t>
  </si>
  <si>
    <t>1,0*(10,025+3,85+2,265+2,93+8,59+1,98)</t>
  </si>
  <si>
    <t>24,835-2,21</t>
  </si>
  <si>
    <t>2,21+12*2*(1,98+1,115)</t>
  </si>
  <si>
    <t>Súčet</t>
  </si>
  <si>
    <t>289473211</t>
  </si>
  <si>
    <t>Dvojvrstv. hĺbkové škárovanie muriva nad 30mm 0-100 mm</t>
  </si>
  <si>
    <t>1900915815</t>
  </si>
  <si>
    <t>3</t>
  </si>
  <si>
    <t>289903121</t>
  </si>
  <si>
    <t>Vysekanie spoj. hmoty hĺbky nad 30mm z lomového kameňa hrubého,  -0,08200t</t>
  </si>
  <si>
    <t>614998127</t>
  </si>
  <si>
    <t>998011001.S</t>
  </si>
  <si>
    <t>Presun hmôt pre budovy (801, 803, 812), zvislá konštr. z tehál, tvárnic, z kovu výšky do 6 m</t>
  </si>
  <si>
    <t>t</t>
  </si>
  <si>
    <t>1438834956</t>
  </si>
  <si>
    <t>6</t>
  </si>
  <si>
    <t>Úpravy povrchov, podlahy, osadenie</t>
  </si>
  <si>
    <t>5</t>
  </si>
  <si>
    <t>627453110</t>
  </si>
  <si>
    <t>Oprava škárovania dlažieb z nepravidelných kameňov do 4 m2</t>
  </si>
  <si>
    <t>1376667580</t>
  </si>
  <si>
    <t>9</t>
  </si>
  <si>
    <t>Ostatné konštrukcie a práce-búranie</t>
  </si>
  <si>
    <t>941941041.S</t>
  </si>
  <si>
    <t>Montáž lešenia ľahkého pracovného radového s podlahami šírky nad 1,00 do 1,20 m, výšky do 10 m</t>
  </si>
  <si>
    <t>-735160129</t>
  </si>
  <si>
    <t>2*((2*1,98*12)+(2*1,115*12))</t>
  </si>
  <si>
    <t>7</t>
  </si>
  <si>
    <t>941941295.S</t>
  </si>
  <si>
    <t>Príplatok za prvý a každý ďalší týždeň použitia lešenia ľahkého pracovného radového s podlahami šírky nad 1,00 do 1,20 m, výšky do 10 m</t>
  </si>
  <si>
    <t>1539173158</t>
  </si>
  <si>
    <t>148,56*3 'Přepočítané koeficientom množstva</t>
  </si>
  <si>
    <t>8</t>
  </si>
  <si>
    <t>941941841.S</t>
  </si>
  <si>
    <t>Demontáž lešenia ľahkého pracovného radového s podlahami šírky nad 1,00 do 1,20 m, výšky do 10 m</t>
  </si>
  <si>
    <t>1713238034</t>
  </si>
  <si>
    <t>979081111</t>
  </si>
  <si>
    <t>Odvoz sutiny a vybúraných hmôt na skládku do 1 km</t>
  </si>
  <si>
    <t>936796116</t>
  </si>
  <si>
    <t>10</t>
  </si>
  <si>
    <t>979081121</t>
  </si>
  <si>
    <t>Odvoz sutiny a vybúraných hmôt na skládku za každý ďalší 1 km</t>
  </si>
  <si>
    <t>-837366617</t>
  </si>
  <si>
    <t>10,558*27 'Přepočítané koeficientom množstva</t>
  </si>
  <si>
    <t>SO-02 - Soklový obklad</t>
  </si>
  <si>
    <t xml:space="preserve">    99 - Presun hmôt HSV</t>
  </si>
  <si>
    <t>PSV - Práce a dodávky PSV</t>
  </si>
  <si>
    <t xml:space="preserve">    765 - Konštrukcie - krytiny tvrdé</t>
  </si>
  <si>
    <t xml:space="preserve">    782 - Obklady z prírodného a konglomerovaného kameňa</t>
  </si>
  <si>
    <t>281604211.S</t>
  </si>
  <si>
    <t>Injektovanie nízkotlakové alebo vysokotlakové aktivovanými zmesami vzostupné tlakom do 0, 6 MPa (m)</t>
  </si>
  <si>
    <t>m</t>
  </si>
  <si>
    <t>-244701125</t>
  </si>
  <si>
    <t>7,075+3,85+2,265+2,935+2,945</t>
  </si>
  <si>
    <t>99</t>
  </si>
  <si>
    <t>Presun hmôt HSV</t>
  </si>
  <si>
    <t>-960702615</t>
  </si>
  <si>
    <t>PSV</t>
  </si>
  <si>
    <t>Práce a dodávky PSV</t>
  </si>
  <si>
    <t>765</t>
  </si>
  <si>
    <t>Konštrukcie - krytiny tvrdé</t>
  </si>
  <si>
    <t>765481810</t>
  </si>
  <si>
    <t>Demont obkladu vláknocementového - šabl.a obdl.na debn.do sute  -0.01400 t</t>
  </si>
  <si>
    <t>-2085961202</t>
  </si>
  <si>
    <t>0,3*(7,075+3,85+2,265+2,935+2,945)</t>
  </si>
  <si>
    <t>-1130796227</t>
  </si>
  <si>
    <t>-36511163</t>
  </si>
  <si>
    <t>0,08*27 'Přepočítané koeficientom množstva</t>
  </si>
  <si>
    <t>782</t>
  </si>
  <si>
    <t>Obklady z prírodného a konglomerovaného kameňa</t>
  </si>
  <si>
    <t>782131140</t>
  </si>
  <si>
    <t>Montáž obkladov stien pravouhl. doskami z mäkkých kameňov s lícom rovným, hr. do 50 mm</t>
  </si>
  <si>
    <t>-1864735344</t>
  </si>
  <si>
    <t>M</t>
  </si>
  <si>
    <t>583840010200</t>
  </si>
  <si>
    <t>Doska obkladová kamenná leštená, stupeň 280, hrúbka 50 mm, z vyvretých hornín</t>
  </si>
  <si>
    <t>-1177822874</t>
  </si>
  <si>
    <t>P</t>
  </si>
  <si>
    <t>Poznámka k položke:_x000D_
Alebo ekvivalentný materiál</t>
  </si>
  <si>
    <t>SO-03 - Dláždená plocha</t>
  </si>
  <si>
    <t xml:space="preserve">    1 - Zemné práce</t>
  </si>
  <si>
    <t xml:space="preserve">    5 - Komunikácie</t>
  </si>
  <si>
    <t>Zemné práce</t>
  </si>
  <si>
    <t>113105113.S</t>
  </si>
  <si>
    <t>Rozoberanie dlažby z lomového kameňa, kladených do malty so škárami zaliatymi cem.maltou,  -0,58600t</t>
  </si>
  <si>
    <t>685748051</t>
  </si>
  <si>
    <t>13*1,8</t>
  </si>
  <si>
    <t>113107112.S</t>
  </si>
  <si>
    <t>Odstránenie krytu v ploche do 200 m2 z kameniva ťaženého, hr.100 do 200 mm,  -0,24000t</t>
  </si>
  <si>
    <t>569233108</t>
  </si>
  <si>
    <t>Komunikácie</t>
  </si>
  <si>
    <t>564750111.S</t>
  </si>
  <si>
    <t>Podklad alebo kryt z kameniva hrubého drveného veľ. 8-16 mm s rozprestretím a zhutnením hr. 150 mm</t>
  </si>
  <si>
    <t>-1178355437</t>
  </si>
  <si>
    <t>(5,5*1,3)-(3,5*0,29)</t>
  </si>
  <si>
    <t>3,3*0,4</t>
  </si>
  <si>
    <t>564811111</t>
  </si>
  <si>
    <t>Podklad zo štrkodrviny s rozprestretím a zhutnením, po zhutnení hr. 50 mm</t>
  </si>
  <si>
    <t>-993025658</t>
  </si>
  <si>
    <t>596911141.S</t>
  </si>
  <si>
    <t>Kladenie betónovej zámkovej dlažby komunikácií pre peších hr. 60 mm pre peších do 50 m2 so zriadením lôžka z kameniva hr. 30 mm</t>
  </si>
  <si>
    <t>1240857665</t>
  </si>
  <si>
    <t>4,5*1,8</t>
  </si>
  <si>
    <t>592460002700.S</t>
  </si>
  <si>
    <t>Dlažba betónová, rozmer 140x140x60 mm, farebná</t>
  </si>
  <si>
    <t>-1582049866</t>
  </si>
  <si>
    <t>772501140</t>
  </si>
  <si>
    <t>Kladenie dlažby z kameňa z pravouhlých dosiek alebo dlaždíc hr. do 30 mm</t>
  </si>
  <si>
    <t>-2100806524</t>
  </si>
  <si>
    <t>8,5*1,8</t>
  </si>
  <si>
    <t>632310000100-1</t>
  </si>
  <si>
    <t>Dlaždice žulové - 600x300x30, pravouhlé hladké, hrúbka 30 mm</t>
  </si>
  <si>
    <t>-1252396091</t>
  </si>
  <si>
    <t>998222011.S</t>
  </si>
  <si>
    <t>Presun hmôt pre pozemné komunikácie s krytom z kameniva (8222, 8225) akejkoľvek dĺžky objektu</t>
  </si>
  <si>
    <t>629663119</t>
  </si>
  <si>
    <t>979011111</t>
  </si>
  <si>
    <t>Zvislá doprava sutiny a vybúraných hmôt za prvé podlažie nad alebo pod základným podlažím</t>
  </si>
  <si>
    <t>-1422672296</t>
  </si>
  <si>
    <t>11</t>
  </si>
  <si>
    <t>109357418</t>
  </si>
  <si>
    <t>12</t>
  </si>
  <si>
    <t>-1222561536</t>
  </si>
  <si>
    <t>19,328*27 'Přepočítané koeficientom množstva</t>
  </si>
  <si>
    <t>SO-04 - Večný plameň</t>
  </si>
  <si>
    <t xml:space="preserve">    723 - Zdravotechnika - vnútorný plynovod</t>
  </si>
  <si>
    <t xml:space="preserve">    767 - Konštrukcie doplnkové kovové</t>
  </si>
  <si>
    <t xml:space="preserve">    783 - Nátery</t>
  </si>
  <si>
    <t>M - Práce a dodávky M</t>
  </si>
  <si>
    <t xml:space="preserve">    95-M - Revízie</t>
  </si>
  <si>
    <t>723120809.S</t>
  </si>
  <si>
    <t>Demontáž potrubia zvarovaného z oceľových rúrok závitových nad 50 do DN 80,  -0,00828t</t>
  </si>
  <si>
    <t>64</t>
  </si>
  <si>
    <t>1407488679</t>
  </si>
  <si>
    <t>1,1+1,25+2,5</t>
  </si>
  <si>
    <t>723160806.S</t>
  </si>
  <si>
    <t>Demontáž prípojok k plynomerom spájaných na závit bez obchádzky G 6/4,  -0,00843t</t>
  </si>
  <si>
    <t>pár</t>
  </si>
  <si>
    <t>-108818615</t>
  </si>
  <si>
    <t>723230801.S</t>
  </si>
  <si>
    <t>Demontáž stredotlakového regulátora tlaku plynu, regulačná rada jednoduchá,  -0,03190t</t>
  </si>
  <si>
    <t>súb.</t>
  </si>
  <si>
    <t>-1078219860</t>
  </si>
  <si>
    <t>723290821.S</t>
  </si>
  <si>
    <t>Vnútrostaveniskové premiestnenie vybúraných hmôt vnútorný plynovod vodorovne do 100 m z budov vys. do 6 m</t>
  </si>
  <si>
    <t>-978124982</t>
  </si>
  <si>
    <t>-795747630</t>
  </si>
  <si>
    <t>22137673</t>
  </si>
  <si>
    <t>-853127386</t>
  </si>
  <si>
    <t>0,1*27 'Přepočítané koeficientom množstva</t>
  </si>
  <si>
    <t>979089312</t>
  </si>
  <si>
    <t>Poplatok za skladovanie - kovy (meď, bronz, mosadz atď.) (17 04 ), ostatné</t>
  </si>
  <si>
    <t>-1613832284</t>
  </si>
  <si>
    <t>998981123</t>
  </si>
  <si>
    <t>Presun hmôt na demoláciu objektov bez obmedzenia vykonávanú postupným rozoberaním výšky do 21 m</t>
  </si>
  <si>
    <t>-424137541</t>
  </si>
  <si>
    <t>723</t>
  </si>
  <si>
    <t>Zdravotechnika - vnútorný plynovod</t>
  </si>
  <si>
    <t>723130253.S</t>
  </si>
  <si>
    <t>Potrubie plynové z oceľových bralenových rúrok  DN 40</t>
  </si>
  <si>
    <t>541110125</t>
  </si>
  <si>
    <t>723220911.S-1</t>
  </si>
  <si>
    <t>Oprava závitovej armatúry - plynová tryska, vyčistenie a pretesnenie zariadenia, vrátane demontáže a montáže</t>
  </si>
  <si>
    <t>súb</t>
  </si>
  <si>
    <t>-684094797</t>
  </si>
  <si>
    <t>723230012.S-1</t>
  </si>
  <si>
    <t>Montáž guľového uzáveru priameho PN 5 G 1 1/2 FF s 2x vnútorným závitom</t>
  </si>
  <si>
    <t>ks</t>
  </si>
  <si>
    <t>-1541684475</t>
  </si>
  <si>
    <t>13</t>
  </si>
  <si>
    <t>551340005100.S</t>
  </si>
  <si>
    <t>Guľový uzáver na plyn 6/4", plnoprietokový s obojstranne predĺženým závitom, niklovaná mosadz</t>
  </si>
  <si>
    <t>256</t>
  </si>
  <si>
    <t>-849684901</t>
  </si>
  <si>
    <t>Poznámka k položke:_x000D_
Alebo ekvivaletný materiál</t>
  </si>
  <si>
    <t>14</t>
  </si>
  <si>
    <t>723232123.S</t>
  </si>
  <si>
    <t>Montáž armatúry závitovej s dvoma závitmi, nízkotlakový regulátor tlaku plynu G 3/4</t>
  </si>
  <si>
    <t>903143941</t>
  </si>
  <si>
    <t>15</t>
  </si>
  <si>
    <t>551340010700.S</t>
  </si>
  <si>
    <t>Regulátor tlaku plynu 20 - 60 mbar</t>
  </si>
  <si>
    <t>-1841226083</t>
  </si>
  <si>
    <t>16</t>
  </si>
  <si>
    <t>723239205.S</t>
  </si>
  <si>
    <t>Montáž armatúr plynových s dvoma závitmi G 1 1/2 ostatné typy</t>
  </si>
  <si>
    <t>-1917249743</t>
  </si>
  <si>
    <t>17</t>
  </si>
  <si>
    <t>551270020200-1</t>
  </si>
  <si>
    <t>Uzatvárací ventil odvzdušňovača 1 1/2"</t>
  </si>
  <si>
    <t>-2115523663</t>
  </si>
  <si>
    <t>767</t>
  </si>
  <si>
    <t>Konštrukcie doplnkové kovové</t>
  </si>
  <si>
    <t>18</t>
  </si>
  <si>
    <t>767991911-1</t>
  </si>
  <si>
    <t>Ostatné opravy samostatným zváraním - bronz</t>
  </si>
  <si>
    <t>1637092170</t>
  </si>
  <si>
    <t>783</t>
  </si>
  <si>
    <t>Nátery</t>
  </si>
  <si>
    <t>19</t>
  </si>
  <si>
    <t>783424340</t>
  </si>
  <si>
    <t>Nátery kov.potr.a armatúr syntet. potrubie do DN 50 mm dvojnás. 1x email a základný náter - 140µm</t>
  </si>
  <si>
    <t>-825439159</t>
  </si>
  <si>
    <t>Práce a dodávky M</t>
  </si>
  <si>
    <t>95-M</t>
  </si>
  <si>
    <t>Revízie</t>
  </si>
  <si>
    <t>950506100.S-1</t>
  </si>
  <si>
    <t>Revízia plynového zariadenia, kontrola a celková revízna správa</t>
  </si>
  <si>
    <t>-1292214539</t>
  </si>
  <si>
    <t>21</t>
  </si>
  <si>
    <t>950506101</t>
  </si>
  <si>
    <t>Nízkotlakové plynovody-kontrola plynovodu nadzemného do 20 m</t>
  </si>
  <si>
    <t>úsek</t>
  </si>
  <si>
    <t>1969506508</t>
  </si>
  <si>
    <t>SO-05 - Kvetináče</t>
  </si>
  <si>
    <t>936104102.S</t>
  </si>
  <si>
    <t>Montáž prvkov drobnej architektúry, hmotnosti nad 0,1 do 1,5 t</t>
  </si>
  <si>
    <t>1142093832</t>
  </si>
  <si>
    <t>553560005600-1</t>
  </si>
  <si>
    <t>Betónový kvetináč, voľne stojaci, farebná úprava, hranatý alebo polguľa, výška 1000 mm.</t>
  </si>
  <si>
    <t>-209612365</t>
  </si>
  <si>
    <t>976016111-1</t>
  </si>
  <si>
    <t>Vybúranie prefabrikovaných betónových kvetináčov,  -0,34500t</t>
  </si>
  <si>
    <t>419996288</t>
  </si>
  <si>
    <t>1270071102</t>
  </si>
  <si>
    <t>920587153</t>
  </si>
  <si>
    <t>1,725*27 'Přepočítané koeficientom množstva</t>
  </si>
  <si>
    <t>998231311.S</t>
  </si>
  <si>
    <t>Presun hmôt pre sadovnícke a krajinárske úpravy do 5000 m vodorovne bez zvislého presunu</t>
  </si>
  <si>
    <t>-2071368196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</si>
</sst>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19" fillId="3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3" borderId="16" xfId="0" applyFont="1" applyFill="1" applyBorder="1" applyAlignment="1" applyProtection="1">
      <alignment horizontal="center" vertical="center" wrapText="1"/>
    </xf>
    <xf numFmtId="0" fontId="19" fillId="3" borderId="17" xfId="0" applyFont="1" applyFill="1" applyBorder="1" applyAlignment="1" applyProtection="1">
      <alignment horizontal="center" vertical="center" wrapText="1"/>
    </xf>
    <xf numFmtId="0" fontId="19" fillId="3" borderId="18" xfId="0" applyFont="1" applyFill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0" borderId="22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center" vertical="center"/>
    </xf>
    <xf numFmtId="0" fontId="34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20" fillId="0" borderId="19" xfId="0" applyFont="1" applyBorder="1" applyAlignment="1" applyProtection="1">
      <alignment horizontal="left" vertical="center"/>
    </xf>
    <xf numFmtId="0" fontId="20" fillId="0" borderId="20" xfId="0" applyFont="1" applyBorder="1" applyAlignment="1" applyProtection="1">
      <alignment horizontal="center"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3" borderId="6" xfId="0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left" vertical="center"/>
    </xf>
    <xf numFmtId="0" fontId="19" fillId="3" borderId="7" xfId="0" applyFont="1" applyFill="1" applyBorder="1" applyAlignment="1" applyProtection="1">
      <alignment horizontal="center" vertical="center"/>
    </xf>
    <xf numFmtId="0" fontId="19" fillId="3" borderId="8" xfId="0" applyFont="1" applyFill="1" applyBorder="1" applyAlignment="1" applyProtection="1">
      <alignment horizontal="left" vertical="center"/>
    </xf>
    <xf numFmtId="0" fontId="19" fillId="3" borderId="7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/>
    <xf numFmtId="4" fontId="4" fillId="2" borderId="7" xfId="0" applyNumberFormat="1" applyFont="1" applyFill="1" applyBorder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workbookViewId="0">
      <selection activeCell="E20" sqref="E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14.5" style="1" bestFit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S4" s="16" t="s">
        <v>10</v>
      </c>
    </row>
    <row r="5" spans="1:74" s="1" customFormat="1" ht="12" customHeight="1">
      <c r="B5" s="20"/>
      <c r="C5" s="21"/>
      <c r="D5" s="24" t="s">
        <v>11</v>
      </c>
      <c r="E5" s="21"/>
      <c r="F5" s="21"/>
      <c r="G5" s="21"/>
      <c r="H5" s="21"/>
      <c r="I5" s="21"/>
      <c r="J5" s="21"/>
      <c r="K5" s="263" t="s">
        <v>12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1"/>
      <c r="AQ5" s="21"/>
      <c r="AR5" s="19"/>
      <c r="BS5" s="16" t="s">
        <v>6</v>
      </c>
    </row>
    <row r="6" spans="1:74" s="1" customFormat="1" ht="36.950000000000003" customHeight="1">
      <c r="B6" s="20"/>
      <c r="C6" s="21"/>
      <c r="D6" s="26" t="s">
        <v>13</v>
      </c>
      <c r="E6" s="21"/>
      <c r="F6" s="21"/>
      <c r="G6" s="21"/>
      <c r="H6" s="21"/>
      <c r="I6" s="21"/>
      <c r="J6" s="21"/>
      <c r="K6" s="265" t="s">
        <v>14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1"/>
      <c r="AQ6" s="21"/>
      <c r="AR6" s="19"/>
      <c r="BS6" s="16" t="s">
        <v>6</v>
      </c>
    </row>
    <row r="7" spans="1:74" s="1" customFormat="1" ht="12" customHeight="1">
      <c r="B7" s="20"/>
      <c r="C7" s="21"/>
      <c r="D7" s="27" t="s">
        <v>15</v>
      </c>
      <c r="E7" s="21"/>
      <c r="F7" s="21"/>
      <c r="G7" s="21"/>
      <c r="H7" s="21"/>
      <c r="I7" s="21"/>
      <c r="J7" s="21"/>
      <c r="K7" s="25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7" t="s">
        <v>16</v>
      </c>
      <c r="AL7" s="21"/>
      <c r="AM7" s="21"/>
      <c r="AN7" s="25" t="s">
        <v>1</v>
      </c>
      <c r="AO7" s="21"/>
      <c r="AP7" s="21"/>
      <c r="AQ7" s="21"/>
      <c r="AR7" s="19"/>
      <c r="BS7" s="16" t="s">
        <v>6</v>
      </c>
    </row>
    <row r="8" spans="1:74" s="1" customFormat="1" ht="12" customHeight="1">
      <c r="B8" s="20"/>
      <c r="C8" s="21"/>
      <c r="D8" s="27" t="s">
        <v>17</v>
      </c>
      <c r="E8" s="21"/>
      <c r="F8" s="21"/>
      <c r="G8" s="21"/>
      <c r="H8" s="21"/>
      <c r="I8" s="21"/>
      <c r="J8" s="21"/>
      <c r="K8" s="25" t="s">
        <v>18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7" t="s">
        <v>19</v>
      </c>
      <c r="AL8" s="21"/>
      <c r="AM8" s="21"/>
      <c r="AN8" s="25"/>
      <c r="AO8" s="21"/>
      <c r="AP8" s="21"/>
      <c r="AQ8" s="21"/>
      <c r="AR8" s="19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S9" s="16" t="s">
        <v>6</v>
      </c>
    </row>
    <row r="10" spans="1:74" s="1" customFormat="1" ht="12" customHeight="1">
      <c r="B10" s="20"/>
      <c r="C10" s="21"/>
      <c r="D10" s="27" t="s">
        <v>20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7" t="s">
        <v>21</v>
      </c>
      <c r="AL10" s="21"/>
      <c r="AM10" s="21"/>
      <c r="AN10" s="25" t="s">
        <v>1</v>
      </c>
      <c r="AO10" s="21"/>
      <c r="AP10" s="21"/>
      <c r="AQ10" s="21"/>
      <c r="AR10" s="19"/>
      <c r="BS10" s="16" t="s">
        <v>6</v>
      </c>
    </row>
    <row r="11" spans="1:74" s="1" customFormat="1" ht="18.399999999999999" customHeight="1">
      <c r="B11" s="20"/>
      <c r="C11" s="21"/>
      <c r="D11" s="21"/>
      <c r="E11" s="25" t="s">
        <v>18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 t="s">
        <v>22</v>
      </c>
      <c r="AL11" s="21"/>
      <c r="AM11" s="21"/>
      <c r="AN11" s="25" t="s">
        <v>1</v>
      </c>
      <c r="AO11" s="21"/>
      <c r="AP11" s="21"/>
      <c r="AQ11" s="21"/>
      <c r="AR11" s="19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S12" s="16" t="s">
        <v>6</v>
      </c>
    </row>
    <row r="13" spans="1:74" s="1" customFormat="1" ht="12" customHeight="1">
      <c r="B13" s="20"/>
      <c r="C13" s="21"/>
      <c r="D13" s="27" t="s">
        <v>23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7" t="s">
        <v>21</v>
      </c>
      <c r="AL13" s="21"/>
      <c r="AM13" s="21"/>
      <c r="AN13" s="25" t="s">
        <v>1</v>
      </c>
      <c r="AO13" s="21"/>
      <c r="AP13" s="21"/>
      <c r="AQ13" s="21"/>
      <c r="AR13" s="19"/>
      <c r="BS13" s="16" t="s">
        <v>6</v>
      </c>
    </row>
    <row r="14" spans="1:74" ht="12.75">
      <c r="B14" s="20"/>
      <c r="C14" s="21"/>
      <c r="D14" s="21"/>
      <c r="E14" s="25" t="s">
        <v>24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7" t="s">
        <v>22</v>
      </c>
      <c r="AL14" s="21"/>
      <c r="AM14" s="21"/>
      <c r="AN14" s="25" t="s">
        <v>1</v>
      </c>
      <c r="AO14" s="21"/>
      <c r="AP14" s="21"/>
      <c r="AQ14" s="21"/>
      <c r="AR14" s="19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S15" s="16" t="s">
        <v>4</v>
      </c>
    </row>
    <row r="16" spans="1:74" s="1" customFormat="1" ht="12" customHeight="1">
      <c r="B16" s="20"/>
      <c r="C16" s="21"/>
      <c r="D16" s="27" t="s">
        <v>25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7" t="s">
        <v>21</v>
      </c>
      <c r="AL16" s="21"/>
      <c r="AM16" s="21"/>
      <c r="AN16" s="25" t="s">
        <v>1</v>
      </c>
      <c r="AO16" s="21"/>
      <c r="AP16" s="21"/>
      <c r="AQ16" s="21"/>
      <c r="AR16" s="19"/>
      <c r="BS16" s="16" t="s">
        <v>4</v>
      </c>
    </row>
    <row r="17" spans="1:71" s="1" customFormat="1" ht="18.399999999999999" customHeight="1">
      <c r="B17" s="20"/>
      <c r="C17" s="21"/>
      <c r="D17" s="21"/>
      <c r="E17" s="2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7" t="s">
        <v>22</v>
      </c>
      <c r="AL17" s="21"/>
      <c r="AM17" s="21"/>
      <c r="AN17" s="25" t="s">
        <v>1</v>
      </c>
      <c r="AO17" s="21"/>
      <c r="AP17" s="21"/>
      <c r="AQ17" s="21"/>
      <c r="AR17" s="19"/>
      <c r="BS17" s="16" t="s">
        <v>26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S18" s="16" t="s">
        <v>6</v>
      </c>
    </row>
    <row r="19" spans="1:71" s="1" customFormat="1" ht="12" customHeight="1">
      <c r="B19" s="20"/>
      <c r="C19" s="21"/>
      <c r="D19" s="27" t="s">
        <v>27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7" t="s">
        <v>21</v>
      </c>
      <c r="AL19" s="21"/>
      <c r="AM19" s="21"/>
      <c r="AN19" s="25" t="s">
        <v>1</v>
      </c>
      <c r="AO19" s="21"/>
      <c r="AP19" s="21"/>
      <c r="AQ19" s="21"/>
      <c r="AR19" s="19"/>
      <c r="BS19" s="16" t="s">
        <v>6</v>
      </c>
    </row>
    <row r="20" spans="1:71" s="1" customFormat="1" ht="18.399999999999999" customHeight="1">
      <c r="B20" s="20"/>
      <c r="C20" s="21"/>
      <c r="D20" s="21"/>
      <c r="E20" s="2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7" t="s">
        <v>22</v>
      </c>
      <c r="AL20" s="21"/>
      <c r="AM20" s="21"/>
      <c r="AN20" s="25" t="s">
        <v>1</v>
      </c>
      <c r="AO20" s="21"/>
      <c r="AP20" s="21"/>
      <c r="AQ20" s="21"/>
      <c r="AR20" s="19"/>
      <c r="BS20" s="16" t="s">
        <v>26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</row>
    <row r="22" spans="1:71" s="1" customFormat="1" ht="12" customHeight="1">
      <c r="B22" s="20"/>
      <c r="C22" s="21"/>
      <c r="D22" s="27" t="s">
        <v>28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</row>
    <row r="23" spans="1:71" s="1" customFormat="1" ht="16.5" customHeight="1">
      <c r="B23" s="20"/>
      <c r="C23" s="21"/>
      <c r="D23" s="21"/>
      <c r="E23" s="266" t="s">
        <v>1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1"/>
      <c r="AP23" s="21"/>
      <c r="AQ23" s="21"/>
      <c r="AR23" s="19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</row>
    <row r="25" spans="1:71" s="1" customFormat="1" ht="6.95" customHeight="1">
      <c r="B25" s="20"/>
      <c r="C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1"/>
      <c r="AQ25" s="21"/>
      <c r="AR25" s="19"/>
    </row>
    <row r="26" spans="1:71" s="2" customFormat="1" ht="25.9" customHeight="1">
      <c r="A26" s="30"/>
      <c r="B26" s="31"/>
      <c r="C26" s="32"/>
      <c r="D26" s="33" t="s">
        <v>29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67">
        <f>ROUND(AG94,2)</f>
        <v>0</v>
      </c>
      <c r="AL26" s="268"/>
      <c r="AM26" s="268"/>
      <c r="AN26" s="268"/>
      <c r="AO26" s="268"/>
      <c r="AP26" s="32"/>
      <c r="AQ26" s="32"/>
      <c r="AR26" s="35"/>
      <c r="BE26" s="30"/>
    </row>
    <row r="27" spans="1:71" s="2" customFormat="1" ht="6.9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30"/>
    </row>
    <row r="28" spans="1:71" s="2" customFormat="1" ht="12.7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69" t="s">
        <v>30</v>
      </c>
      <c r="M28" s="269"/>
      <c r="N28" s="269"/>
      <c r="O28" s="269"/>
      <c r="P28" s="269"/>
      <c r="Q28" s="32"/>
      <c r="R28" s="32"/>
      <c r="S28" s="32"/>
      <c r="T28" s="32"/>
      <c r="U28" s="32"/>
      <c r="V28" s="32"/>
      <c r="W28" s="269" t="s">
        <v>31</v>
      </c>
      <c r="X28" s="269"/>
      <c r="Y28" s="269"/>
      <c r="Z28" s="269"/>
      <c r="AA28" s="269"/>
      <c r="AB28" s="269"/>
      <c r="AC28" s="269"/>
      <c r="AD28" s="269"/>
      <c r="AE28" s="269"/>
      <c r="AF28" s="32"/>
      <c r="AG28" s="32"/>
      <c r="AH28" s="32"/>
      <c r="AI28" s="32"/>
      <c r="AJ28" s="32"/>
      <c r="AK28" s="269" t="s">
        <v>32</v>
      </c>
      <c r="AL28" s="269"/>
      <c r="AM28" s="269"/>
      <c r="AN28" s="269"/>
      <c r="AO28" s="269"/>
      <c r="AP28" s="32"/>
      <c r="AQ28" s="32"/>
      <c r="AR28" s="35"/>
      <c r="BE28" s="30"/>
    </row>
    <row r="29" spans="1:71" s="3" customFormat="1" ht="14.45" customHeight="1">
      <c r="B29" s="36"/>
      <c r="C29" s="37"/>
      <c r="D29" s="27" t="s">
        <v>33</v>
      </c>
      <c r="E29" s="37"/>
      <c r="F29" s="27" t="s">
        <v>34</v>
      </c>
      <c r="G29" s="37"/>
      <c r="H29" s="37"/>
      <c r="I29" s="37"/>
      <c r="J29" s="37"/>
      <c r="K29" s="37"/>
      <c r="L29" s="260">
        <v>0.2</v>
      </c>
      <c r="M29" s="261"/>
      <c r="N29" s="261"/>
      <c r="O29" s="261"/>
      <c r="P29" s="261"/>
      <c r="Q29" s="37"/>
      <c r="R29" s="37"/>
      <c r="S29" s="37"/>
      <c r="T29" s="37"/>
      <c r="U29" s="37"/>
      <c r="V29" s="37"/>
      <c r="W29" s="262">
        <f>ROUND(AZ94, 2)</f>
        <v>0</v>
      </c>
      <c r="X29" s="261"/>
      <c r="Y29" s="261"/>
      <c r="Z29" s="261"/>
      <c r="AA29" s="261"/>
      <c r="AB29" s="261"/>
      <c r="AC29" s="261"/>
      <c r="AD29" s="261"/>
      <c r="AE29" s="261"/>
      <c r="AF29" s="37"/>
      <c r="AG29" s="37"/>
      <c r="AH29" s="37"/>
      <c r="AI29" s="37"/>
      <c r="AJ29" s="37"/>
      <c r="AK29" s="262">
        <f>ROUND(AV94, 2)</f>
        <v>0</v>
      </c>
      <c r="AL29" s="261"/>
      <c r="AM29" s="261"/>
      <c r="AN29" s="261"/>
      <c r="AO29" s="261"/>
      <c r="AP29" s="37"/>
      <c r="AQ29" s="37"/>
      <c r="AR29" s="38"/>
    </row>
    <row r="30" spans="1:71" s="3" customFormat="1" ht="14.45" customHeight="1">
      <c r="B30" s="36"/>
      <c r="C30" s="37"/>
      <c r="D30" s="37"/>
      <c r="E30" s="37"/>
      <c r="F30" s="27" t="s">
        <v>35</v>
      </c>
      <c r="G30" s="37"/>
      <c r="H30" s="37"/>
      <c r="I30" s="37"/>
      <c r="J30" s="37"/>
      <c r="K30" s="37"/>
      <c r="L30" s="260">
        <v>0.2</v>
      </c>
      <c r="M30" s="261"/>
      <c r="N30" s="261"/>
      <c r="O30" s="261"/>
      <c r="P30" s="261"/>
      <c r="Q30" s="37"/>
      <c r="R30" s="37"/>
      <c r="S30" s="37"/>
      <c r="T30" s="37"/>
      <c r="U30" s="37"/>
      <c r="V30" s="37"/>
      <c r="W30" s="262">
        <f>ROUND(BA94, 2)</f>
        <v>0</v>
      </c>
      <c r="X30" s="261"/>
      <c r="Y30" s="261"/>
      <c r="Z30" s="261"/>
      <c r="AA30" s="261"/>
      <c r="AB30" s="261"/>
      <c r="AC30" s="261"/>
      <c r="AD30" s="261"/>
      <c r="AE30" s="261"/>
      <c r="AF30" s="37"/>
      <c r="AG30" s="37"/>
      <c r="AH30" s="37"/>
      <c r="AI30" s="37"/>
      <c r="AJ30" s="37"/>
      <c r="AK30" s="262">
        <f>ROUND(AW94, 2)</f>
        <v>0</v>
      </c>
      <c r="AL30" s="261"/>
      <c r="AM30" s="261"/>
      <c r="AN30" s="261"/>
      <c r="AO30" s="261"/>
      <c r="AP30" s="37"/>
      <c r="AQ30" s="37"/>
      <c r="AR30" s="38"/>
    </row>
    <row r="31" spans="1:71" s="3" customFormat="1" ht="14.45" hidden="1" customHeight="1">
      <c r="B31" s="36"/>
      <c r="C31" s="37"/>
      <c r="D31" s="37"/>
      <c r="E31" s="37"/>
      <c r="F31" s="27" t="s">
        <v>36</v>
      </c>
      <c r="G31" s="37"/>
      <c r="H31" s="37"/>
      <c r="I31" s="37"/>
      <c r="J31" s="37"/>
      <c r="K31" s="37"/>
      <c r="L31" s="260">
        <v>0.2</v>
      </c>
      <c r="M31" s="261"/>
      <c r="N31" s="261"/>
      <c r="O31" s="261"/>
      <c r="P31" s="261"/>
      <c r="Q31" s="37"/>
      <c r="R31" s="37"/>
      <c r="S31" s="37"/>
      <c r="T31" s="37"/>
      <c r="U31" s="37"/>
      <c r="V31" s="37"/>
      <c r="W31" s="262">
        <f>ROUND(BB94, 2)</f>
        <v>0</v>
      </c>
      <c r="X31" s="261"/>
      <c r="Y31" s="261"/>
      <c r="Z31" s="261"/>
      <c r="AA31" s="261"/>
      <c r="AB31" s="261"/>
      <c r="AC31" s="261"/>
      <c r="AD31" s="261"/>
      <c r="AE31" s="261"/>
      <c r="AF31" s="37"/>
      <c r="AG31" s="37"/>
      <c r="AH31" s="37"/>
      <c r="AI31" s="37"/>
      <c r="AJ31" s="37"/>
      <c r="AK31" s="262">
        <v>0</v>
      </c>
      <c r="AL31" s="261"/>
      <c r="AM31" s="261"/>
      <c r="AN31" s="261"/>
      <c r="AO31" s="261"/>
      <c r="AP31" s="37"/>
      <c r="AQ31" s="37"/>
      <c r="AR31" s="38"/>
    </row>
    <row r="32" spans="1:71" s="3" customFormat="1" ht="14.45" hidden="1" customHeight="1">
      <c r="B32" s="36"/>
      <c r="C32" s="37"/>
      <c r="D32" s="37"/>
      <c r="E32" s="37"/>
      <c r="F32" s="27" t="s">
        <v>37</v>
      </c>
      <c r="G32" s="37"/>
      <c r="H32" s="37"/>
      <c r="I32" s="37"/>
      <c r="J32" s="37"/>
      <c r="K32" s="37"/>
      <c r="L32" s="260">
        <v>0.2</v>
      </c>
      <c r="M32" s="261"/>
      <c r="N32" s="261"/>
      <c r="O32" s="261"/>
      <c r="P32" s="261"/>
      <c r="Q32" s="37"/>
      <c r="R32" s="37"/>
      <c r="S32" s="37"/>
      <c r="T32" s="37"/>
      <c r="U32" s="37"/>
      <c r="V32" s="37"/>
      <c r="W32" s="262">
        <f>ROUND(BC94, 2)</f>
        <v>0</v>
      </c>
      <c r="X32" s="261"/>
      <c r="Y32" s="261"/>
      <c r="Z32" s="261"/>
      <c r="AA32" s="261"/>
      <c r="AB32" s="261"/>
      <c r="AC32" s="261"/>
      <c r="AD32" s="261"/>
      <c r="AE32" s="261"/>
      <c r="AF32" s="37"/>
      <c r="AG32" s="37"/>
      <c r="AH32" s="37"/>
      <c r="AI32" s="37"/>
      <c r="AJ32" s="37"/>
      <c r="AK32" s="262">
        <v>0</v>
      </c>
      <c r="AL32" s="261"/>
      <c r="AM32" s="261"/>
      <c r="AN32" s="261"/>
      <c r="AO32" s="261"/>
      <c r="AP32" s="37"/>
      <c r="AQ32" s="37"/>
      <c r="AR32" s="38"/>
    </row>
    <row r="33" spans="1:57" s="3" customFormat="1" ht="14.45" hidden="1" customHeight="1">
      <c r="B33" s="36"/>
      <c r="C33" s="37"/>
      <c r="D33" s="37"/>
      <c r="E33" s="37"/>
      <c r="F33" s="27" t="s">
        <v>38</v>
      </c>
      <c r="G33" s="37"/>
      <c r="H33" s="37"/>
      <c r="I33" s="37"/>
      <c r="J33" s="37"/>
      <c r="K33" s="37"/>
      <c r="L33" s="260">
        <v>0</v>
      </c>
      <c r="M33" s="261"/>
      <c r="N33" s="261"/>
      <c r="O33" s="261"/>
      <c r="P33" s="261"/>
      <c r="Q33" s="37"/>
      <c r="R33" s="37"/>
      <c r="S33" s="37"/>
      <c r="T33" s="37"/>
      <c r="U33" s="37"/>
      <c r="V33" s="37"/>
      <c r="W33" s="262">
        <f>ROUND(BD94, 2)</f>
        <v>0</v>
      </c>
      <c r="X33" s="261"/>
      <c r="Y33" s="261"/>
      <c r="Z33" s="261"/>
      <c r="AA33" s="261"/>
      <c r="AB33" s="261"/>
      <c r="AC33" s="261"/>
      <c r="AD33" s="261"/>
      <c r="AE33" s="261"/>
      <c r="AF33" s="37"/>
      <c r="AG33" s="37"/>
      <c r="AH33" s="37"/>
      <c r="AI33" s="37"/>
      <c r="AJ33" s="37"/>
      <c r="AK33" s="262">
        <v>0</v>
      </c>
      <c r="AL33" s="261"/>
      <c r="AM33" s="261"/>
      <c r="AN33" s="261"/>
      <c r="AO33" s="261"/>
      <c r="AP33" s="37"/>
      <c r="AQ33" s="37"/>
      <c r="AR33" s="38"/>
    </row>
    <row r="34" spans="1:57" s="2" customFormat="1" ht="6.9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30"/>
    </row>
    <row r="35" spans="1:57" s="2" customFormat="1" ht="25.9" customHeight="1">
      <c r="A35" s="30"/>
      <c r="B35" s="31"/>
      <c r="C35" s="39"/>
      <c r="D35" s="40" t="s">
        <v>39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40</v>
      </c>
      <c r="U35" s="41"/>
      <c r="V35" s="41"/>
      <c r="W35" s="41"/>
      <c r="X35" s="274" t="s">
        <v>41</v>
      </c>
      <c r="Y35" s="272"/>
      <c r="Z35" s="272"/>
      <c r="AA35" s="272"/>
      <c r="AB35" s="272"/>
      <c r="AC35" s="41"/>
      <c r="AD35" s="41"/>
      <c r="AE35" s="41"/>
      <c r="AF35" s="41"/>
      <c r="AG35" s="41"/>
      <c r="AH35" s="41"/>
      <c r="AI35" s="41"/>
      <c r="AJ35" s="41"/>
      <c r="AK35" s="271">
        <f>SUM(AK26:AK33)</f>
        <v>0</v>
      </c>
      <c r="AL35" s="272"/>
      <c r="AM35" s="272"/>
      <c r="AN35" s="272"/>
      <c r="AO35" s="273"/>
      <c r="AP35" s="39"/>
      <c r="AQ35" s="39"/>
      <c r="AR35" s="35"/>
      <c r="BE35" s="30"/>
    </row>
    <row r="36" spans="1:57" s="2" customFormat="1" ht="6.9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  <c r="BE36" s="30"/>
    </row>
    <row r="37" spans="1:57" s="2" customFormat="1" ht="14.45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  <c r="BE37" s="30"/>
    </row>
    <row r="38" spans="1:57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3"/>
      <c r="C49" s="44"/>
      <c r="D49" s="45" t="s">
        <v>42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43</v>
      </c>
      <c r="AI49" s="46"/>
      <c r="AJ49" s="46"/>
      <c r="AK49" s="46"/>
      <c r="AL49" s="46"/>
      <c r="AM49" s="46"/>
      <c r="AN49" s="46"/>
      <c r="AO49" s="46"/>
      <c r="AP49" s="44"/>
      <c r="AQ49" s="44"/>
      <c r="AR49" s="47"/>
    </row>
    <row r="50" spans="1:57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0"/>
      <c r="B60" s="31"/>
      <c r="C60" s="32"/>
      <c r="D60" s="48" t="s">
        <v>44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8" t="s">
        <v>45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8" t="s">
        <v>44</v>
      </c>
      <c r="AI60" s="34"/>
      <c r="AJ60" s="34"/>
      <c r="AK60" s="34"/>
      <c r="AL60" s="34"/>
      <c r="AM60" s="48" t="s">
        <v>45</v>
      </c>
      <c r="AN60" s="34"/>
      <c r="AO60" s="34"/>
      <c r="AP60" s="32"/>
      <c r="AQ60" s="32"/>
      <c r="AR60" s="35"/>
      <c r="BE60" s="30"/>
    </row>
    <row r="61" spans="1:57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0"/>
      <c r="B64" s="31"/>
      <c r="C64" s="32"/>
      <c r="D64" s="45" t="s">
        <v>46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5" t="s">
        <v>47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5"/>
      <c r="BE64" s="30"/>
    </row>
    <row r="65" spans="1:57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0"/>
      <c r="B75" s="31"/>
      <c r="C75" s="32"/>
      <c r="D75" s="48" t="s">
        <v>44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8" t="s">
        <v>45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8" t="s">
        <v>44</v>
      </c>
      <c r="AI75" s="34"/>
      <c r="AJ75" s="34"/>
      <c r="AK75" s="34"/>
      <c r="AL75" s="34"/>
      <c r="AM75" s="48" t="s">
        <v>45</v>
      </c>
      <c r="AN75" s="34"/>
      <c r="AO75" s="34"/>
      <c r="AP75" s="32"/>
      <c r="AQ75" s="32"/>
      <c r="AR75" s="35"/>
      <c r="BE75" s="30"/>
    </row>
    <row r="76" spans="1:57" s="2" customFormat="1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  <c r="BE76" s="30"/>
    </row>
    <row r="77" spans="1:57" s="2" customFormat="1" ht="6.95" customHeight="1">
      <c r="A77" s="3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5"/>
      <c r="BE77" s="30"/>
    </row>
    <row r="81" spans="1:91" s="2" customFormat="1" ht="6.95" customHeight="1">
      <c r="A81" s="30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5"/>
      <c r="BE81" s="30"/>
    </row>
    <row r="82" spans="1:91" s="2" customFormat="1" ht="24.95" customHeight="1">
      <c r="A82" s="30"/>
      <c r="B82" s="31"/>
      <c r="C82" s="22" t="s">
        <v>48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  <c r="BE82" s="30"/>
    </row>
    <row r="83" spans="1:91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  <c r="BE83" s="30"/>
    </row>
    <row r="84" spans="1:91" s="4" customFormat="1" ht="12" customHeight="1">
      <c r="B84" s="54"/>
      <c r="C84" s="27" t="s">
        <v>11</v>
      </c>
      <c r="D84" s="55"/>
      <c r="E84" s="55"/>
      <c r="F84" s="55"/>
      <c r="G84" s="55"/>
      <c r="H84" s="55"/>
      <c r="I84" s="55"/>
      <c r="J84" s="55"/>
      <c r="K84" s="55"/>
      <c r="L84" s="55" t="str">
        <f>K5</f>
        <v>20_02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</row>
    <row r="85" spans="1:91" s="5" customFormat="1" ht="36.950000000000003" customHeight="1">
      <c r="B85" s="57"/>
      <c r="C85" s="58" t="s">
        <v>13</v>
      </c>
      <c r="D85" s="59"/>
      <c r="E85" s="59"/>
      <c r="F85" s="59"/>
      <c r="G85" s="59"/>
      <c r="H85" s="59"/>
      <c r="I85" s="59"/>
      <c r="J85" s="59"/>
      <c r="K85" s="59"/>
      <c r="L85" s="239" t="str">
        <f>K6</f>
        <v>Obnova Pamätníka oslobodenia mesta Krompachy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59"/>
      <c r="AQ85" s="59"/>
      <c r="AR85" s="60"/>
    </row>
    <row r="86" spans="1:91" s="2" customFormat="1" ht="6.95" customHeight="1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  <c r="BE86" s="30"/>
    </row>
    <row r="87" spans="1:91" s="2" customFormat="1" ht="12" customHeight="1">
      <c r="A87" s="30"/>
      <c r="B87" s="31"/>
      <c r="C87" s="27" t="s">
        <v>17</v>
      </c>
      <c r="D87" s="32"/>
      <c r="E87" s="32"/>
      <c r="F87" s="32"/>
      <c r="G87" s="32"/>
      <c r="H87" s="32"/>
      <c r="I87" s="32"/>
      <c r="J87" s="32"/>
      <c r="K87" s="32"/>
      <c r="L87" s="61" t="str">
        <f>IF(K8="","",K8)</f>
        <v>Mesto Krompachy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19</v>
      </c>
      <c r="AJ87" s="32"/>
      <c r="AK87" s="32"/>
      <c r="AL87" s="32"/>
      <c r="AM87" s="241" t="str">
        <f>IF(AN8= "","",AN8)</f>
        <v/>
      </c>
      <c r="AN87" s="241"/>
      <c r="AO87" s="32"/>
      <c r="AP87" s="32"/>
      <c r="AQ87" s="32"/>
      <c r="AR87" s="35"/>
      <c r="BE87" s="30"/>
    </row>
    <row r="88" spans="1:91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  <c r="BE88" s="30"/>
    </row>
    <row r="89" spans="1:91" s="2" customFormat="1" ht="15.2" customHeight="1">
      <c r="A89" s="30"/>
      <c r="B89" s="31"/>
      <c r="C89" s="27" t="s">
        <v>20</v>
      </c>
      <c r="D89" s="32"/>
      <c r="E89" s="32"/>
      <c r="F89" s="32"/>
      <c r="G89" s="32"/>
      <c r="H89" s="32"/>
      <c r="I89" s="32"/>
      <c r="J89" s="32"/>
      <c r="K89" s="32"/>
      <c r="L89" s="55" t="str">
        <f>IF(E11= "","",E11)</f>
        <v>Mesto Krompachy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25</v>
      </c>
      <c r="AJ89" s="32"/>
      <c r="AK89" s="32"/>
      <c r="AL89" s="32"/>
      <c r="AM89" s="242" t="str">
        <f>IF(E17="","",E17)</f>
        <v/>
      </c>
      <c r="AN89" s="243"/>
      <c r="AO89" s="243"/>
      <c r="AP89" s="243"/>
      <c r="AQ89" s="32"/>
      <c r="AR89" s="35"/>
      <c r="AS89" s="244" t="s">
        <v>49</v>
      </c>
      <c r="AT89" s="245"/>
      <c r="AU89" s="63"/>
      <c r="AV89" s="63"/>
      <c r="AW89" s="63"/>
      <c r="AX89" s="63"/>
      <c r="AY89" s="63"/>
      <c r="AZ89" s="63"/>
      <c r="BA89" s="63"/>
      <c r="BB89" s="63"/>
      <c r="BC89" s="63"/>
      <c r="BD89" s="64"/>
      <c r="BE89" s="30"/>
    </row>
    <row r="90" spans="1:91" s="2" customFormat="1" ht="15.2" customHeight="1">
      <c r="A90" s="30"/>
      <c r="B90" s="31"/>
      <c r="C90" s="27" t="s">
        <v>23</v>
      </c>
      <c r="D90" s="32"/>
      <c r="E90" s="32"/>
      <c r="F90" s="32"/>
      <c r="G90" s="32"/>
      <c r="H90" s="32"/>
      <c r="I90" s="32"/>
      <c r="J90" s="32"/>
      <c r="K90" s="32"/>
      <c r="L90" s="55" t="str">
        <f>IF(E14="","",E14)</f>
        <v xml:space="preserve"> 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27</v>
      </c>
      <c r="AJ90" s="32"/>
      <c r="AK90" s="32"/>
      <c r="AL90" s="32"/>
      <c r="AM90" s="242" t="str">
        <f>IF(E20="","",E20)</f>
        <v/>
      </c>
      <c r="AN90" s="243"/>
      <c r="AO90" s="243"/>
      <c r="AP90" s="243"/>
      <c r="AQ90" s="32"/>
      <c r="AR90" s="35"/>
      <c r="AS90" s="246"/>
      <c r="AT90" s="247"/>
      <c r="AU90" s="65"/>
      <c r="AV90" s="65"/>
      <c r="AW90" s="65"/>
      <c r="AX90" s="65"/>
      <c r="AY90" s="65"/>
      <c r="AZ90" s="65"/>
      <c r="BA90" s="65"/>
      <c r="BB90" s="65"/>
      <c r="BC90" s="65"/>
      <c r="BD90" s="66"/>
      <c r="BE90" s="30"/>
    </row>
    <row r="91" spans="1:91" s="2" customFormat="1" ht="10.9" customHeight="1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48"/>
      <c r="AT91" s="249"/>
      <c r="AU91" s="67"/>
      <c r="AV91" s="67"/>
      <c r="AW91" s="67"/>
      <c r="AX91" s="67"/>
      <c r="AY91" s="67"/>
      <c r="AZ91" s="67"/>
      <c r="BA91" s="67"/>
      <c r="BB91" s="67"/>
      <c r="BC91" s="67"/>
      <c r="BD91" s="68"/>
      <c r="BE91" s="30"/>
    </row>
    <row r="92" spans="1:91" s="2" customFormat="1" ht="29.25" customHeight="1">
      <c r="A92" s="30"/>
      <c r="B92" s="31"/>
      <c r="C92" s="250" t="s">
        <v>50</v>
      </c>
      <c r="D92" s="251"/>
      <c r="E92" s="251"/>
      <c r="F92" s="251"/>
      <c r="G92" s="251"/>
      <c r="H92" s="69"/>
      <c r="I92" s="252" t="s">
        <v>51</v>
      </c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4" t="s">
        <v>52</v>
      </c>
      <c r="AH92" s="251"/>
      <c r="AI92" s="251"/>
      <c r="AJ92" s="251"/>
      <c r="AK92" s="251"/>
      <c r="AL92" s="251"/>
      <c r="AM92" s="251"/>
      <c r="AN92" s="252" t="s">
        <v>53</v>
      </c>
      <c r="AO92" s="251"/>
      <c r="AP92" s="253"/>
      <c r="AQ92" s="70" t="s">
        <v>54</v>
      </c>
      <c r="AR92" s="35"/>
      <c r="AS92" s="71" t="s">
        <v>55</v>
      </c>
      <c r="AT92" s="72" t="s">
        <v>56</v>
      </c>
      <c r="AU92" s="72" t="s">
        <v>57</v>
      </c>
      <c r="AV92" s="72" t="s">
        <v>58</v>
      </c>
      <c r="AW92" s="72" t="s">
        <v>59</v>
      </c>
      <c r="AX92" s="72" t="s">
        <v>60</v>
      </c>
      <c r="AY92" s="72" t="s">
        <v>61</v>
      </c>
      <c r="AZ92" s="72" t="s">
        <v>62</v>
      </c>
      <c r="BA92" s="72" t="s">
        <v>63</v>
      </c>
      <c r="BB92" s="72" t="s">
        <v>64</v>
      </c>
      <c r="BC92" s="72" t="s">
        <v>65</v>
      </c>
      <c r="BD92" s="73" t="s">
        <v>66</v>
      </c>
      <c r="BE92" s="30"/>
    </row>
    <row r="93" spans="1:91" s="2" customFormat="1" ht="10.9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6"/>
      <c r="BE93" s="30"/>
    </row>
    <row r="94" spans="1:91" s="6" customFormat="1" ht="32.450000000000003" customHeight="1">
      <c r="B94" s="77"/>
      <c r="C94" s="78" t="s">
        <v>67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258">
        <f>ROUND(SUM(AG95:AG99),2)</f>
        <v>0</v>
      </c>
      <c r="AH94" s="258"/>
      <c r="AI94" s="258"/>
      <c r="AJ94" s="258"/>
      <c r="AK94" s="258"/>
      <c r="AL94" s="258"/>
      <c r="AM94" s="258"/>
      <c r="AN94" s="259">
        <f t="shared" ref="AN94:AN99" si="0">SUM(AG94,AT94)</f>
        <v>0</v>
      </c>
      <c r="AO94" s="259"/>
      <c r="AP94" s="259"/>
      <c r="AQ94" s="81" t="s">
        <v>1</v>
      </c>
      <c r="AR94" s="82"/>
      <c r="AS94" s="83">
        <f>ROUND(SUM(AS95:AS99),2)</f>
        <v>0</v>
      </c>
      <c r="AT94" s="84">
        <f t="shared" ref="AT94:AT99" si="1">ROUND(SUM(AV94:AW94),2)</f>
        <v>0</v>
      </c>
      <c r="AU94" s="85">
        <f>ROUND(SUM(AU95:AU99),5)</f>
        <v>695.79489000000001</v>
      </c>
      <c r="AV94" s="84">
        <f>ROUND(AZ94*L29,2)</f>
        <v>0</v>
      </c>
      <c r="AW94" s="84">
        <f>ROUND(BA94*L30,2)</f>
        <v>0</v>
      </c>
      <c r="AX94" s="84">
        <f>ROUND(BB94*L29,2)</f>
        <v>0</v>
      </c>
      <c r="AY94" s="84">
        <f>ROUND(BC94*L30,2)</f>
        <v>0</v>
      </c>
      <c r="AZ94" s="84">
        <f>ROUND(SUM(AZ95:AZ99),2)</f>
        <v>0</v>
      </c>
      <c r="BA94" s="84">
        <f>ROUND(SUM(BA95:BA99),2)</f>
        <v>0</v>
      </c>
      <c r="BB94" s="84">
        <f>ROUND(SUM(BB95:BB99),2)</f>
        <v>0</v>
      </c>
      <c r="BC94" s="84">
        <f>ROUND(SUM(BC95:BC99),2)</f>
        <v>0</v>
      </c>
      <c r="BD94" s="86">
        <f>ROUND(SUM(BD95:BD99),2)</f>
        <v>0</v>
      </c>
      <c r="BS94" s="87" t="s">
        <v>68</v>
      </c>
      <c r="BT94" s="87" t="s">
        <v>69</v>
      </c>
      <c r="BU94" s="88" t="s">
        <v>70</v>
      </c>
      <c r="BV94" s="87" t="s">
        <v>71</v>
      </c>
      <c r="BW94" s="87" t="s">
        <v>5</v>
      </c>
      <c r="BX94" s="87" t="s">
        <v>72</v>
      </c>
      <c r="CL94" s="87" t="s">
        <v>1</v>
      </c>
    </row>
    <row r="95" spans="1:91" s="7" customFormat="1" ht="16.5" customHeight="1">
      <c r="A95" s="89" t="s">
        <v>73</v>
      </c>
      <c r="B95" s="90"/>
      <c r="C95" s="91"/>
      <c r="D95" s="257" t="s">
        <v>74</v>
      </c>
      <c r="E95" s="257"/>
      <c r="F95" s="257"/>
      <c r="G95" s="257"/>
      <c r="H95" s="257"/>
      <c r="I95" s="92"/>
      <c r="J95" s="257" t="s">
        <v>75</v>
      </c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5">
        <f>'SO-01 - Monument'!J30</f>
        <v>0</v>
      </c>
      <c r="AH95" s="256"/>
      <c r="AI95" s="256"/>
      <c r="AJ95" s="256"/>
      <c r="AK95" s="256"/>
      <c r="AL95" s="256"/>
      <c r="AM95" s="256"/>
      <c r="AN95" s="255">
        <f t="shared" si="0"/>
        <v>0</v>
      </c>
      <c r="AO95" s="256"/>
      <c r="AP95" s="256"/>
      <c r="AQ95" s="93" t="s">
        <v>76</v>
      </c>
      <c r="AR95" s="94"/>
      <c r="AS95" s="95">
        <v>0</v>
      </c>
      <c r="AT95" s="96">
        <f t="shared" si="1"/>
        <v>0</v>
      </c>
      <c r="AU95" s="97">
        <f>'SO-01 - Monument'!P120</f>
        <v>550.95889199999999</v>
      </c>
      <c r="AV95" s="96">
        <f>'SO-01 - Monument'!J33</f>
        <v>0</v>
      </c>
      <c r="AW95" s="96">
        <f>'SO-01 - Monument'!J34</f>
        <v>0</v>
      </c>
      <c r="AX95" s="96">
        <f>'SO-01 - Monument'!J35</f>
        <v>0</v>
      </c>
      <c r="AY95" s="96">
        <f>'SO-01 - Monument'!J36</f>
        <v>0</v>
      </c>
      <c r="AZ95" s="96">
        <f>'SO-01 - Monument'!F33</f>
        <v>0</v>
      </c>
      <c r="BA95" s="96">
        <f>'SO-01 - Monument'!F34</f>
        <v>0</v>
      </c>
      <c r="BB95" s="96">
        <f>'SO-01 - Monument'!F35</f>
        <v>0</v>
      </c>
      <c r="BC95" s="96">
        <f>'SO-01 - Monument'!F36</f>
        <v>0</v>
      </c>
      <c r="BD95" s="98">
        <f>'SO-01 - Monument'!F37</f>
        <v>0</v>
      </c>
      <c r="BT95" s="99" t="s">
        <v>77</v>
      </c>
      <c r="BV95" s="99" t="s">
        <v>71</v>
      </c>
      <c r="BW95" s="99" t="s">
        <v>78</v>
      </c>
      <c r="BX95" s="99" t="s">
        <v>5</v>
      </c>
      <c r="CL95" s="99" t="s">
        <v>1</v>
      </c>
      <c r="CM95" s="99" t="s">
        <v>69</v>
      </c>
    </row>
    <row r="96" spans="1:91" s="7" customFormat="1" ht="16.5" customHeight="1">
      <c r="A96" s="89" t="s">
        <v>73</v>
      </c>
      <c r="B96" s="90"/>
      <c r="C96" s="91"/>
      <c r="D96" s="257" t="s">
        <v>79</v>
      </c>
      <c r="E96" s="257"/>
      <c r="F96" s="257"/>
      <c r="G96" s="257"/>
      <c r="H96" s="257"/>
      <c r="I96" s="92"/>
      <c r="J96" s="257" t="s">
        <v>80</v>
      </c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55">
        <f>'SO-02 - Soklový obklad'!J30</f>
        <v>0</v>
      </c>
      <c r="AH96" s="256"/>
      <c r="AI96" s="256"/>
      <c r="AJ96" s="256"/>
      <c r="AK96" s="256"/>
      <c r="AL96" s="256"/>
      <c r="AM96" s="256"/>
      <c r="AN96" s="255">
        <f t="shared" si="0"/>
        <v>0</v>
      </c>
      <c r="AO96" s="256"/>
      <c r="AP96" s="256"/>
      <c r="AQ96" s="93" t="s">
        <v>76</v>
      </c>
      <c r="AR96" s="94"/>
      <c r="AS96" s="95">
        <v>0</v>
      </c>
      <c r="AT96" s="96">
        <f t="shared" si="1"/>
        <v>0</v>
      </c>
      <c r="AU96" s="97">
        <f>'SO-02 - Soklový obklad'!P122</f>
        <v>23.444237999999999</v>
      </c>
      <c r="AV96" s="96">
        <f>'SO-02 - Soklový obklad'!J33</f>
        <v>0</v>
      </c>
      <c r="AW96" s="96">
        <f>'SO-02 - Soklový obklad'!J34</f>
        <v>0</v>
      </c>
      <c r="AX96" s="96">
        <f>'SO-02 - Soklový obklad'!J35</f>
        <v>0</v>
      </c>
      <c r="AY96" s="96">
        <f>'SO-02 - Soklový obklad'!J36</f>
        <v>0</v>
      </c>
      <c r="AZ96" s="96">
        <f>'SO-02 - Soklový obklad'!F33</f>
        <v>0</v>
      </c>
      <c r="BA96" s="96">
        <f>'SO-02 - Soklový obklad'!F34</f>
        <v>0</v>
      </c>
      <c r="BB96" s="96">
        <f>'SO-02 - Soklový obklad'!F35</f>
        <v>0</v>
      </c>
      <c r="BC96" s="96">
        <f>'SO-02 - Soklový obklad'!F36</f>
        <v>0</v>
      </c>
      <c r="BD96" s="98">
        <f>'SO-02 - Soklový obklad'!F37</f>
        <v>0</v>
      </c>
      <c r="BT96" s="99" t="s">
        <v>77</v>
      </c>
      <c r="BV96" s="99" t="s">
        <v>71</v>
      </c>
      <c r="BW96" s="99" t="s">
        <v>81</v>
      </c>
      <c r="BX96" s="99" t="s">
        <v>5</v>
      </c>
      <c r="CL96" s="99" t="s">
        <v>1</v>
      </c>
      <c r="CM96" s="99" t="s">
        <v>69</v>
      </c>
    </row>
    <row r="97" spans="1:91" s="7" customFormat="1" ht="16.5" customHeight="1">
      <c r="A97" s="89" t="s">
        <v>73</v>
      </c>
      <c r="B97" s="90"/>
      <c r="C97" s="91"/>
      <c r="D97" s="257" t="s">
        <v>82</v>
      </c>
      <c r="E97" s="257"/>
      <c r="F97" s="257"/>
      <c r="G97" s="257"/>
      <c r="H97" s="257"/>
      <c r="I97" s="92"/>
      <c r="J97" s="257" t="s">
        <v>83</v>
      </c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5">
        <f>'SO-03 - Dláždená plocha'!J30</f>
        <v>0</v>
      </c>
      <c r="AH97" s="256"/>
      <c r="AI97" s="256"/>
      <c r="AJ97" s="256"/>
      <c r="AK97" s="256"/>
      <c r="AL97" s="256"/>
      <c r="AM97" s="256"/>
      <c r="AN97" s="255">
        <f t="shared" si="0"/>
        <v>0</v>
      </c>
      <c r="AO97" s="256"/>
      <c r="AP97" s="256"/>
      <c r="AQ97" s="93" t="s">
        <v>76</v>
      </c>
      <c r="AR97" s="94"/>
      <c r="AS97" s="95">
        <v>0</v>
      </c>
      <c r="AT97" s="96">
        <f t="shared" si="1"/>
        <v>0</v>
      </c>
      <c r="AU97" s="97">
        <f>'SO-03 - Dláždená plocha'!P120</f>
        <v>89.301209999999998</v>
      </c>
      <c r="AV97" s="96">
        <f>'SO-03 - Dláždená plocha'!J33</f>
        <v>0</v>
      </c>
      <c r="AW97" s="96">
        <f>'SO-03 - Dláždená plocha'!J34</f>
        <v>0</v>
      </c>
      <c r="AX97" s="96">
        <f>'SO-03 - Dláždená plocha'!J35</f>
        <v>0</v>
      </c>
      <c r="AY97" s="96">
        <f>'SO-03 - Dláždená plocha'!J36</f>
        <v>0</v>
      </c>
      <c r="AZ97" s="96">
        <f>'SO-03 - Dláždená plocha'!F33</f>
        <v>0</v>
      </c>
      <c r="BA97" s="96">
        <f>'SO-03 - Dláždená plocha'!F34</f>
        <v>0</v>
      </c>
      <c r="BB97" s="96">
        <f>'SO-03 - Dláždená plocha'!F35</f>
        <v>0</v>
      </c>
      <c r="BC97" s="96">
        <f>'SO-03 - Dláždená plocha'!F36</f>
        <v>0</v>
      </c>
      <c r="BD97" s="98">
        <f>'SO-03 - Dláždená plocha'!F37</f>
        <v>0</v>
      </c>
      <c r="BT97" s="99" t="s">
        <v>77</v>
      </c>
      <c r="BV97" s="99" t="s">
        <v>71</v>
      </c>
      <c r="BW97" s="99" t="s">
        <v>84</v>
      </c>
      <c r="BX97" s="99" t="s">
        <v>5</v>
      </c>
      <c r="CL97" s="99" t="s">
        <v>1</v>
      </c>
      <c r="CM97" s="99" t="s">
        <v>69</v>
      </c>
    </row>
    <row r="98" spans="1:91" s="7" customFormat="1" ht="16.5" customHeight="1">
      <c r="A98" s="89" t="s">
        <v>73</v>
      </c>
      <c r="B98" s="90"/>
      <c r="C98" s="91"/>
      <c r="D98" s="257" t="s">
        <v>85</v>
      </c>
      <c r="E98" s="257"/>
      <c r="F98" s="257"/>
      <c r="G98" s="257"/>
      <c r="H98" s="257"/>
      <c r="I98" s="92"/>
      <c r="J98" s="257" t="s">
        <v>86</v>
      </c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5">
        <f>'SO-04 - Večný plameň'!J30</f>
        <v>0</v>
      </c>
      <c r="AH98" s="256"/>
      <c r="AI98" s="256"/>
      <c r="AJ98" s="256"/>
      <c r="AK98" s="256"/>
      <c r="AL98" s="256"/>
      <c r="AM98" s="256"/>
      <c r="AN98" s="255">
        <f t="shared" si="0"/>
        <v>0</v>
      </c>
      <c r="AO98" s="256"/>
      <c r="AP98" s="256"/>
      <c r="AQ98" s="93" t="s">
        <v>76</v>
      </c>
      <c r="AR98" s="94"/>
      <c r="AS98" s="95">
        <v>0</v>
      </c>
      <c r="AT98" s="96">
        <f t="shared" si="1"/>
        <v>0</v>
      </c>
      <c r="AU98" s="97">
        <f>'SO-04 - Večný plameň'!P124</f>
        <v>19.552028500000002</v>
      </c>
      <c r="AV98" s="96">
        <f>'SO-04 - Večný plameň'!J33</f>
        <v>0</v>
      </c>
      <c r="AW98" s="96">
        <f>'SO-04 - Večný plameň'!J34</f>
        <v>0</v>
      </c>
      <c r="AX98" s="96">
        <f>'SO-04 - Večný plameň'!J35</f>
        <v>0</v>
      </c>
      <c r="AY98" s="96">
        <f>'SO-04 - Večný plameň'!J36</f>
        <v>0</v>
      </c>
      <c r="AZ98" s="96">
        <f>'SO-04 - Večný plameň'!F33</f>
        <v>0</v>
      </c>
      <c r="BA98" s="96">
        <f>'SO-04 - Večný plameň'!F34</f>
        <v>0</v>
      </c>
      <c r="BB98" s="96">
        <f>'SO-04 - Večný plameň'!F35</f>
        <v>0</v>
      </c>
      <c r="BC98" s="96">
        <f>'SO-04 - Večný plameň'!F36</f>
        <v>0</v>
      </c>
      <c r="BD98" s="98">
        <f>'SO-04 - Večný plameň'!F37</f>
        <v>0</v>
      </c>
      <c r="BT98" s="99" t="s">
        <v>77</v>
      </c>
      <c r="BV98" s="99" t="s">
        <v>71</v>
      </c>
      <c r="BW98" s="99" t="s">
        <v>87</v>
      </c>
      <c r="BX98" s="99" t="s">
        <v>5</v>
      </c>
      <c r="CL98" s="99" t="s">
        <v>1</v>
      </c>
      <c r="CM98" s="99" t="s">
        <v>69</v>
      </c>
    </row>
    <row r="99" spans="1:91" s="7" customFormat="1" ht="16.5" customHeight="1">
      <c r="A99" s="89" t="s">
        <v>73</v>
      </c>
      <c r="B99" s="90"/>
      <c r="C99" s="91"/>
      <c r="D99" s="257" t="s">
        <v>88</v>
      </c>
      <c r="E99" s="257"/>
      <c r="F99" s="257"/>
      <c r="G99" s="257"/>
      <c r="H99" s="257"/>
      <c r="I99" s="92"/>
      <c r="J99" s="257" t="s">
        <v>89</v>
      </c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5">
        <f>'SO-05 - Kvetináče'!J30</f>
        <v>0</v>
      </c>
      <c r="AH99" s="256"/>
      <c r="AI99" s="256"/>
      <c r="AJ99" s="256"/>
      <c r="AK99" s="256"/>
      <c r="AL99" s="256"/>
      <c r="AM99" s="256"/>
      <c r="AN99" s="255">
        <f t="shared" si="0"/>
        <v>0</v>
      </c>
      <c r="AO99" s="256"/>
      <c r="AP99" s="256"/>
      <c r="AQ99" s="93" t="s">
        <v>76</v>
      </c>
      <c r="AR99" s="94"/>
      <c r="AS99" s="100">
        <v>0</v>
      </c>
      <c r="AT99" s="101">
        <f t="shared" si="1"/>
        <v>0</v>
      </c>
      <c r="AU99" s="102">
        <f>'SO-05 - Kvetináče'!P118</f>
        <v>12.538520999999998</v>
      </c>
      <c r="AV99" s="101">
        <f>'SO-05 - Kvetináče'!J33</f>
        <v>0</v>
      </c>
      <c r="AW99" s="101">
        <f>'SO-05 - Kvetináče'!J34</f>
        <v>0</v>
      </c>
      <c r="AX99" s="101">
        <f>'SO-05 - Kvetináče'!J35</f>
        <v>0</v>
      </c>
      <c r="AY99" s="101">
        <f>'SO-05 - Kvetináče'!J36</f>
        <v>0</v>
      </c>
      <c r="AZ99" s="101">
        <f>'SO-05 - Kvetináče'!F33</f>
        <v>0</v>
      </c>
      <c r="BA99" s="101">
        <f>'SO-05 - Kvetináče'!F34</f>
        <v>0</v>
      </c>
      <c r="BB99" s="101">
        <f>'SO-05 - Kvetináče'!F35</f>
        <v>0</v>
      </c>
      <c r="BC99" s="101">
        <f>'SO-05 - Kvetináče'!F36</f>
        <v>0</v>
      </c>
      <c r="BD99" s="103">
        <f>'SO-05 - Kvetináče'!F37</f>
        <v>0</v>
      </c>
      <c r="BT99" s="99" t="s">
        <v>77</v>
      </c>
      <c r="BV99" s="99" t="s">
        <v>71</v>
      </c>
      <c r="BW99" s="99" t="s">
        <v>90</v>
      </c>
      <c r="BX99" s="99" t="s">
        <v>5</v>
      </c>
      <c r="CL99" s="99" t="s">
        <v>1</v>
      </c>
      <c r="CM99" s="99" t="s">
        <v>69</v>
      </c>
    </row>
    <row r="100" spans="1:91" s="2" customFormat="1" ht="30" customHeight="1">
      <c r="A100" s="30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5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</row>
    <row r="101" spans="1:91" s="2" customFormat="1" ht="6.95" customHeight="1">
      <c r="A101" s="30"/>
      <c r="B101" s="50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35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</row>
  </sheetData>
  <sheetProtection formatColumns="0" formatRows="0"/>
  <mergeCells count="56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-01 - Monument'!C2" display="/"/>
    <hyperlink ref="A96" location="'SO-02 - Soklový obklad'!C2" display="/"/>
    <hyperlink ref="A97" location="'SO-03 - Dláždená plocha'!C2" display="/"/>
    <hyperlink ref="A98" location="'SO-04 - Večný plameň'!C2" display="/"/>
    <hyperlink ref="A99" location="'SO-05 - Kvetináč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9"/>
  <sheetViews>
    <sheetView showGridLines="0" workbookViewId="0">
      <selection activeCell="E24" sqref="E2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" customWidth="1"/>
    <col min="10" max="10" width="25.5" style="1" bestFit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21"/>
    </row>
    <row r="2" spans="1:46" s="1" customFormat="1" ht="36.950000000000003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6" t="s">
        <v>78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9"/>
      <c r="AT3" s="16" t="s">
        <v>69</v>
      </c>
    </row>
    <row r="4" spans="1:46" s="1" customFormat="1" ht="24.95" customHeight="1">
      <c r="B4" s="19"/>
      <c r="D4" s="106" t="s">
        <v>91</v>
      </c>
      <c r="L4" s="19"/>
      <c r="M4" s="107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8" t="s">
        <v>13</v>
      </c>
      <c r="L6" s="19"/>
    </row>
    <row r="7" spans="1:46" s="1" customFormat="1" ht="16.5" customHeight="1">
      <c r="B7" s="19"/>
      <c r="E7" s="278" t="str">
        <f>'Rekapitulácia stavby'!K6</f>
        <v>Obnova Pamätníka oslobodenia mesta Krompachy</v>
      </c>
      <c r="F7" s="279"/>
      <c r="G7" s="279"/>
      <c r="H7" s="279"/>
      <c r="L7" s="19"/>
    </row>
    <row r="8" spans="1:46" s="2" customFormat="1" ht="12" customHeight="1">
      <c r="A8" s="30"/>
      <c r="B8" s="35"/>
      <c r="C8" s="30"/>
      <c r="D8" s="108" t="s">
        <v>92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80" t="s">
        <v>93</v>
      </c>
      <c r="F9" s="281"/>
      <c r="G9" s="281"/>
      <c r="H9" s="281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15</v>
      </c>
      <c r="E11" s="30"/>
      <c r="F11" s="109" t="s">
        <v>1</v>
      </c>
      <c r="G11" s="30"/>
      <c r="H11" s="30"/>
      <c r="I11" s="108" t="s">
        <v>16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17</v>
      </c>
      <c r="E12" s="30"/>
      <c r="F12" s="109" t="s">
        <v>18</v>
      </c>
      <c r="G12" s="30"/>
      <c r="H12" s="30"/>
      <c r="I12" s="108" t="s">
        <v>19</v>
      </c>
      <c r="J12" s="110"/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20</v>
      </c>
      <c r="E14" s="30"/>
      <c r="F14" s="30"/>
      <c r="G14" s="30"/>
      <c r="H14" s="30"/>
      <c r="I14" s="108" t="s">
        <v>21</v>
      </c>
      <c r="J14" s="109" t="s">
        <v>1</v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">
        <v>18</v>
      </c>
      <c r="F15" s="30"/>
      <c r="G15" s="30"/>
      <c r="H15" s="30"/>
      <c r="I15" s="108" t="s">
        <v>22</v>
      </c>
      <c r="J15" s="109" t="s">
        <v>1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23</v>
      </c>
      <c r="E17" s="30"/>
      <c r="F17" s="30"/>
      <c r="G17" s="30"/>
      <c r="H17" s="30"/>
      <c r="I17" s="108" t="s">
        <v>21</v>
      </c>
      <c r="J17" s="109" t="str">
        <f>'Rekapitulácia stavby'!AN13</f>
        <v/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82" t="str">
        <f>'Rekapitulácia stavby'!E14</f>
        <v xml:space="preserve"> </v>
      </c>
      <c r="F18" s="282"/>
      <c r="G18" s="282"/>
      <c r="H18" s="282"/>
      <c r="I18" s="108" t="s">
        <v>22</v>
      </c>
      <c r="J18" s="109" t="str">
        <f>'Rekapitulácia stavby'!AN14</f>
        <v/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25</v>
      </c>
      <c r="E20" s="30"/>
      <c r="F20" s="30"/>
      <c r="G20" s="30"/>
      <c r="H20" s="30"/>
      <c r="I20" s="108" t="s">
        <v>21</v>
      </c>
      <c r="J20" s="109" t="s">
        <v>1</v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/>
      <c r="F21" s="30"/>
      <c r="G21" s="30"/>
      <c r="H21" s="30"/>
      <c r="I21" s="108" t="s">
        <v>22</v>
      </c>
      <c r="J21" s="109" t="s">
        <v>1</v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27</v>
      </c>
      <c r="E23" s="30"/>
      <c r="F23" s="30"/>
      <c r="G23" s="30"/>
      <c r="H23" s="30"/>
      <c r="I23" s="108" t="s">
        <v>21</v>
      </c>
      <c r="J23" s="109" t="s">
        <v>1</v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/>
      <c r="F24" s="30"/>
      <c r="G24" s="30"/>
      <c r="H24" s="30"/>
      <c r="I24" s="108" t="s">
        <v>22</v>
      </c>
      <c r="J24" s="109" t="s">
        <v>1</v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28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83" t="s">
        <v>1</v>
      </c>
      <c r="F27" s="283"/>
      <c r="G27" s="283"/>
      <c r="H27" s="2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29</v>
      </c>
      <c r="E30" s="30"/>
      <c r="F30" s="30"/>
      <c r="G30" s="30"/>
      <c r="H30" s="30"/>
      <c r="I30" s="30"/>
      <c r="J30" s="116">
        <f>ROUND(J120, 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31</v>
      </c>
      <c r="G32" s="30"/>
      <c r="H32" s="30"/>
      <c r="I32" s="117" t="s">
        <v>30</v>
      </c>
      <c r="J32" s="117" t="s">
        <v>32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33</v>
      </c>
      <c r="E33" s="108" t="s">
        <v>34</v>
      </c>
      <c r="F33" s="119">
        <f>ROUND((SUM(BE120:BE158)),  2)</f>
        <v>0</v>
      </c>
      <c r="G33" s="30"/>
      <c r="H33" s="30"/>
      <c r="I33" s="120">
        <v>0.2</v>
      </c>
      <c r="J33" s="119">
        <f>ROUND(((SUM(BE120:BE158))*I33),  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35</v>
      </c>
      <c r="F34" s="119">
        <f>ROUND((SUM(BF120:BF158)),  2)</f>
        <v>0</v>
      </c>
      <c r="G34" s="30"/>
      <c r="H34" s="30"/>
      <c r="I34" s="120">
        <v>0.2</v>
      </c>
      <c r="J34" s="119">
        <f>ROUND(((SUM(BF120:BF158))*I34),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36</v>
      </c>
      <c r="F35" s="119">
        <f>ROUND((SUM(BG120:BG158)),  2)</f>
        <v>0</v>
      </c>
      <c r="G35" s="30"/>
      <c r="H35" s="30"/>
      <c r="I35" s="120">
        <v>0.2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37</v>
      </c>
      <c r="F36" s="119">
        <f>ROUND((SUM(BH120:BH158)),  2)</f>
        <v>0</v>
      </c>
      <c r="G36" s="30"/>
      <c r="H36" s="30"/>
      <c r="I36" s="120">
        <v>0.2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38</v>
      </c>
      <c r="F37" s="119">
        <f>ROUND((SUM(BI120:BI158)),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39</v>
      </c>
      <c r="E39" s="123"/>
      <c r="F39" s="123"/>
      <c r="G39" s="124" t="s">
        <v>40</v>
      </c>
      <c r="H39" s="125" t="s">
        <v>41</v>
      </c>
      <c r="I39" s="123"/>
      <c r="J39" s="126">
        <f>SUM(J30:J37)</f>
        <v>0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7"/>
      <c r="D50" s="128" t="s">
        <v>42</v>
      </c>
      <c r="E50" s="129"/>
      <c r="F50" s="129"/>
      <c r="G50" s="128" t="s">
        <v>43</v>
      </c>
      <c r="H50" s="129"/>
      <c r="I50" s="129"/>
      <c r="J50" s="129"/>
      <c r="K50" s="129"/>
      <c r="L50" s="47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0"/>
      <c r="B61" s="35"/>
      <c r="C61" s="30"/>
      <c r="D61" s="130" t="s">
        <v>44</v>
      </c>
      <c r="E61" s="131"/>
      <c r="F61" s="132" t="s">
        <v>45</v>
      </c>
      <c r="G61" s="130" t="s">
        <v>44</v>
      </c>
      <c r="H61" s="131"/>
      <c r="I61" s="131"/>
      <c r="J61" s="133" t="s">
        <v>45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0"/>
      <c r="B65" s="35"/>
      <c r="C65" s="30"/>
      <c r="D65" s="128" t="s">
        <v>46</v>
      </c>
      <c r="E65" s="134"/>
      <c r="F65" s="134"/>
      <c r="G65" s="128" t="s">
        <v>47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0"/>
      <c r="B76" s="35"/>
      <c r="C76" s="30"/>
      <c r="D76" s="130" t="s">
        <v>44</v>
      </c>
      <c r="E76" s="131"/>
      <c r="F76" s="132" t="s">
        <v>45</v>
      </c>
      <c r="G76" s="130" t="s">
        <v>44</v>
      </c>
      <c r="H76" s="131"/>
      <c r="I76" s="131"/>
      <c r="J76" s="133" t="s">
        <v>45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94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2"/>
      <c r="D85" s="32"/>
      <c r="E85" s="276" t="str">
        <f>E7</f>
        <v>Obnova Pamätníka oslobodenia mesta Krompachy</v>
      </c>
      <c r="F85" s="277"/>
      <c r="G85" s="277"/>
      <c r="H85" s="277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92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39" t="str">
        <f>E9</f>
        <v>SO-01 - Monument</v>
      </c>
      <c r="F87" s="275"/>
      <c r="G87" s="275"/>
      <c r="H87" s="275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2"/>
      <c r="E89" s="32"/>
      <c r="F89" s="25" t="str">
        <f>F12</f>
        <v>Mesto Krompachy</v>
      </c>
      <c r="G89" s="32"/>
      <c r="H89" s="32"/>
      <c r="I89" s="27" t="s">
        <v>19</v>
      </c>
      <c r="J89" s="62" t="str">
        <f>IF(J12="","",J12)</f>
        <v/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7" t="s">
        <v>20</v>
      </c>
      <c r="D91" s="32"/>
      <c r="E91" s="32"/>
      <c r="F91" s="25" t="str">
        <f>E15</f>
        <v>Mesto Krompachy</v>
      </c>
      <c r="G91" s="32"/>
      <c r="H91" s="32"/>
      <c r="I91" s="27" t="s">
        <v>25</v>
      </c>
      <c r="J91" s="28">
        <f>E21</f>
        <v>0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23</v>
      </c>
      <c r="D92" s="32"/>
      <c r="E92" s="32"/>
      <c r="F92" s="25" t="str">
        <f>IF(E18="","",E18)</f>
        <v xml:space="preserve"> </v>
      </c>
      <c r="G92" s="32"/>
      <c r="H92" s="32"/>
      <c r="I92" s="27" t="s">
        <v>27</v>
      </c>
      <c r="J92" s="28">
        <f>E24</f>
        <v>0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95</v>
      </c>
      <c r="D94" s="140"/>
      <c r="E94" s="140"/>
      <c r="F94" s="140"/>
      <c r="G94" s="140"/>
      <c r="H94" s="140"/>
      <c r="I94" s="140"/>
      <c r="J94" s="141" t="s">
        <v>96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97</v>
      </c>
      <c r="D96" s="32"/>
      <c r="E96" s="32"/>
      <c r="F96" s="32"/>
      <c r="G96" s="32"/>
      <c r="H96" s="32"/>
      <c r="I96" s="32"/>
      <c r="J96" s="80">
        <f>J120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6" t="s">
        <v>98</v>
      </c>
    </row>
    <row r="97" spans="1:31" s="9" customFormat="1" ht="24.95" customHeight="1">
      <c r="B97" s="143"/>
      <c r="C97" s="144"/>
      <c r="D97" s="145" t="s">
        <v>99</v>
      </c>
      <c r="E97" s="146"/>
      <c r="F97" s="146"/>
      <c r="G97" s="146"/>
      <c r="H97" s="146"/>
      <c r="I97" s="146"/>
      <c r="J97" s="147">
        <f>J121</f>
        <v>0</v>
      </c>
      <c r="K97" s="144"/>
      <c r="L97" s="148"/>
    </row>
    <row r="98" spans="1:31" s="10" customFormat="1" ht="19.899999999999999" customHeight="1">
      <c r="B98" s="149"/>
      <c r="C98" s="150"/>
      <c r="D98" s="151" t="s">
        <v>100</v>
      </c>
      <c r="E98" s="152"/>
      <c r="F98" s="152"/>
      <c r="G98" s="152"/>
      <c r="H98" s="152"/>
      <c r="I98" s="152"/>
      <c r="J98" s="153">
        <f>J122</f>
        <v>0</v>
      </c>
      <c r="K98" s="150"/>
      <c r="L98" s="154"/>
    </row>
    <row r="99" spans="1:31" s="10" customFormat="1" ht="19.899999999999999" customHeight="1">
      <c r="B99" s="149"/>
      <c r="C99" s="150"/>
      <c r="D99" s="151" t="s">
        <v>101</v>
      </c>
      <c r="E99" s="152"/>
      <c r="F99" s="152"/>
      <c r="G99" s="152"/>
      <c r="H99" s="152"/>
      <c r="I99" s="152"/>
      <c r="J99" s="153">
        <f>J139</f>
        <v>0</v>
      </c>
      <c r="K99" s="150"/>
      <c r="L99" s="154"/>
    </row>
    <row r="100" spans="1:31" s="10" customFormat="1" ht="19.899999999999999" customHeight="1">
      <c r="B100" s="149"/>
      <c r="C100" s="150"/>
      <c r="D100" s="151" t="s">
        <v>102</v>
      </c>
      <c r="E100" s="152"/>
      <c r="F100" s="152"/>
      <c r="G100" s="152"/>
      <c r="H100" s="152"/>
      <c r="I100" s="152"/>
      <c r="J100" s="153">
        <f>J145</f>
        <v>0</v>
      </c>
      <c r="K100" s="150"/>
      <c r="L100" s="154"/>
    </row>
    <row r="101" spans="1:31" s="2" customFormat="1" ht="21.75" customHeight="1">
      <c r="A101" s="30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47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6.95" customHeight="1">
      <c r="A102" s="30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47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6" spans="1:31" s="2" customFormat="1" ht="6.95" customHeight="1">
      <c r="A106" s="30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4.95" customHeight="1">
      <c r="A107" s="30"/>
      <c r="B107" s="31"/>
      <c r="C107" s="22" t="s">
        <v>103</v>
      </c>
      <c r="D107" s="32"/>
      <c r="E107" s="32"/>
      <c r="F107" s="32"/>
      <c r="G107" s="32"/>
      <c r="H107" s="32"/>
      <c r="I107" s="32"/>
      <c r="J107" s="32"/>
      <c r="K107" s="32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7" t="s">
        <v>13</v>
      </c>
      <c r="D109" s="32"/>
      <c r="E109" s="32"/>
      <c r="F109" s="32"/>
      <c r="G109" s="32"/>
      <c r="H109" s="32"/>
      <c r="I109" s="32"/>
      <c r="J109" s="32"/>
      <c r="K109" s="32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2"/>
      <c r="D110" s="32"/>
      <c r="E110" s="276" t="str">
        <f>E7</f>
        <v>Obnova Pamätníka oslobodenia mesta Krompachy</v>
      </c>
      <c r="F110" s="277"/>
      <c r="G110" s="277"/>
      <c r="H110" s="277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92</v>
      </c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2"/>
      <c r="D112" s="32"/>
      <c r="E112" s="239" t="str">
        <f>E9</f>
        <v>SO-01 - Monument</v>
      </c>
      <c r="F112" s="275"/>
      <c r="G112" s="275"/>
      <c r="H112" s="275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7" t="s">
        <v>17</v>
      </c>
      <c r="D114" s="32"/>
      <c r="E114" s="32"/>
      <c r="F114" s="25" t="str">
        <f>F12</f>
        <v>Mesto Krompachy</v>
      </c>
      <c r="G114" s="32"/>
      <c r="H114" s="32"/>
      <c r="I114" s="27" t="s">
        <v>19</v>
      </c>
      <c r="J114" s="62" t="str">
        <f>IF(J12="","",J12)</f>
        <v/>
      </c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5.2" customHeight="1">
      <c r="A116" s="30"/>
      <c r="B116" s="31"/>
      <c r="C116" s="27" t="s">
        <v>20</v>
      </c>
      <c r="D116" s="32"/>
      <c r="E116" s="32"/>
      <c r="F116" s="25" t="str">
        <f>E15</f>
        <v>Mesto Krompachy</v>
      </c>
      <c r="G116" s="32"/>
      <c r="H116" s="32"/>
      <c r="I116" s="27" t="s">
        <v>25</v>
      </c>
      <c r="J116" s="28">
        <f>E21</f>
        <v>0</v>
      </c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5.2" customHeight="1">
      <c r="A117" s="30"/>
      <c r="B117" s="31"/>
      <c r="C117" s="27" t="s">
        <v>23</v>
      </c>
      <c r="D117" s="32"/>
      <c r="E117" s="32"/>
      <c r="F117" s="25" t="str">
        <f>IF(E18="","",E18)</f>
        <v xml:space="preserve"> </v>
      </c>
      <c r="G117" s="32"/>
      <c r="H117" s="32"/>
      <c r="I117" s="27" t="s">
        <v>27</v>
      </c>
      <c r="J117" s="28">
        <f>E24</f>
        <v>0</v>
      </c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0.35" customHeight="1">
      <c r="A118" s="30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11" customFormat="1" ht="29.25" customHeight="1">
      <c r="A119" s="155"/>
      <c r="B119" s="156"/>
      <c r="C119" s="157" t="s">
        <v>104</v>
      </c>
      <c r="D119" s="158" t="s">
        <v>54</v>
      </c>
      <c r="E119" s="158" t="s">
        <v>50</v>
      </c>
      <c r="F119" s="158" t="s">
        <v>51</v>
      </c>
      <c r="G119" s="158" t="s">
        <v>105</v>
      </c>
      <c r="H119" s="158" t="s">
        <v>106</v>
      </c>
      <c r="I119" s="158" t="s">
        <v>107</v>
      </c>
      <c r="J119" s="159" t="s">
        <v>96</v>
      </c>
      <c r="K119" s="160" t="s">
        <v>108</v>
      </c>
      <c r="L119" s="161"/>
      <c r="M119" s="71" t="s">
        <v>1</v>
      </c>
      <c r="N119" s="72" t="s">
        <v>33</v>
      </c>
      <c r="O119" s="72" t="s">
        <v>109</v>
      </c>
      <c r="P119" s="72" t="s">
        <v>110</v>
      </c>
      <c r="Q119" s="72" t="s">
        <v>111</v>
      </c>
      <c r="R119" s="72" t="s">
        <v>112</v>
      </c>
      <c r="S119" s="72" t="s">
        <v>113</v>
      </c>
      <c r="T119" s="73" t="s">
        <v>114</v>
      </c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</row>
    <row r="120" spans="1:65" s="2" customFormat="1" ht="22.9" customHeight="1">
      <c r="A120" s="30"/>
      <c r="B120" s="31"/>
      <c r="C120" s="78" t="s">
        <v>97</v>
      </c>
      <c r="D120" s="32"/>
      <c r="E120" s="32"/>
      <c r="F120" s="32"/>
      <c r="G120" s="32"/>
      <c r="H120" s="32"/>
      <c r="I120" s="32"/>
      <c r="J120" s="162">
        <f>BK120</f>
        <v>0</v>
      </c>
      <c r="K120" s="32"/>
      <c r="L120" s="35"/>
      <c r="M120" s="74"/>
      <c r="N120" s="163"/>
      <c r="O120" s="75"/>
      <c r="P120" s="164">
        <f>P121</f>
        <v>550.95889199999999</v>
      </c>
      <c r="Q120" s="75"/>
      <c r="R120" s="164">
        <f>R121</f>
        <v>18.2616388</v>
      </c>
      <c r="S120" s="75"/>
      <c r="T120" s="165">
        <f>T121</f>
        <v>10.55791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6" t="s">
        <v>68</v>
      </c>
      <c r="AU120" s="16" t="s">
        <v>98</v>
      </c>
      <c r="BK120" s="166">
        <f>BK121</f>
        <v>0</v>
      </c>
    </row>
    <row r="121" spans="1:65" s="12" customFormat="1" ht="25.9" customHeight="1">
      <c r="B121" s="167"/>
      <c r="C121" s="168"/>
      <c r="D121" s="169" t="s">
        <v>68</v>
      </c>
      <c r="E121" s="170" t="s">
        <v>115</v>
      </c>
      <c r="F121" s="170" t="s">
        <v>116</v>
      </c>
      <c r="G121" s="168"/>
      <c r="H121" s="168"/>
      <c r="I121" s="168"/>
      <c r="J121" s="171">
        <f>BK121</f>
        <v>0</v>
      </c>
      <c r="K121" s="168"/>
      <c r="L121" s="172"/>
      <c r="M121" s="173"/>
      <c r="N121" s="174"/>
      <c r="O121" s="174"/>
      <c r="P121" s="175">
        <f>P122+P139+P145</f>
        <v>550.95889199999999</v>
      </c>
      <c r="Q121" s="174"/>
      <c r="R121" s="175">
        <f>R122+R139+R145</f>
        <v>18.2616388</v>
      </c>
      <c r="S121" s="174"/>
      <c r="T121" s="176">
        <f>T122+T139+T145</f>
        <v>10.55791</v>
      </c>
      <c r="AR121" s="177" t="s">
        <v>77</v>
      </c>
      <c r="AT121" s="178" t="s">
        <v>68</v>
      </c>
      <c r="AU121" s="178" t="s">
        <v>69</v>
      </c>
      <c r="AY121" s="177" t="s">
        <v>117</v>
      </c>
      <c r="BK121" s="179">
        <f>BK122+BK139+BK145</f>
        <v>0</v>
      </c>
    </row>
    <row r="122" spans="1:65" s="12" customFormat="1" ht="22.9" customHeight="1">
      <c r="B122" s="167"/>
      <c r="C122" s="168"/>
      <c r="D122" s="169" t="s">
        <v>68</v>
      </c>
      <c r="E122" s="180" t="s">
        <v>118</v>
      </c>
      <c r="F122" s="180" t="s">
        <v>119</v>
      </c>
      <c r="G122" s="168"/>
      <c r="H122" s="168"/>
      <c r="I122" s="168"/>
      <c r="J122" s="181">
        <f>BK122</f>
        <v>0</v>
      </c>
      <c r="K122" s="168"/>
      <c r="L122" s="172"/>
      <c r="M122" s="173"/>
      <c r="N122" s="174"/>
      <c r="O122" s="174"/>
      <c r="P122" s="175">
        <f>SUM(P123:P138)</f>
        <v>408.71576099999993</v>
      </c>
      <c r="Q122" s="174"/>
      <c r="R122" s="175">
        <f>SUM(R123:R138)</f>
        <v>5.5905420999999995</v>
      </c>
      <c r="S122" s="174"/>
      <c r="T122" s="176">
        <f>SUM(T123:T138)</f>
        <v>10.55791</v>
      </c>
      <c r="AR122" s="177" t="s">
        <v>77</v>
      </c>
      <c r="AT122" s="178" t="s">
        <v>68</v>
      </c>
      <c r="AU122" s="178" t="s">
        <v>77</v>
      </c>
      <c r="AY122" s="177" t="s">
        <v>117</v>
      </c>
      <c r="BK122" s="179">
        <f>SUM(BK123:BK138)</f>
        <v>0</v>
      </c>
    </row>
    <row r="123" spans="1:65" s="2" customFormat="1" ht="16.5" customHeight="1">
      <c r="A123" s="30"/>
      <c r="B123" s="31"/>
      <c r="C123" s="182" t="s">
        <v>77</v>
      </c>
      <c r="D123" s="182" t="s">
        <v>120</v>
      </c>
      <c r="E123" s="183" t="s">
        <v>121</v>
      </c>
      <c r="F123" s="184" t="s">
        <v>122</v>
      </c>
      <c r="G123" s="185" t="s">
        <v>123</v>
      </c>
      <c r="H123" s="186">
        <v>128.755</v>
      </c>
      <c r="I123" s="187"/>
      <c r="J123" s="187">
        <f>ROUND(I123*H123,2)</f>
        <v>0</v>
      </c>
      <c r="K123" s="188"/>
      <c r="L123" s="35"/>
      <c r="M123" s="189" t="s">
        <v>1</v>
      </c>
      <c r="N123" s="190" t="s">
        <v>35</v>
      </c>
      <c r="O123" s="191">
        <v>0.316</v>
      </c>
      <c r="P123" s="191">
        <f>O123*H123</f>
        <v>40.686579999999999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93" t="s">
        <v>124</v>
      </c>
      <c r="AT123" s="193" t="s">
        <v>120</v>
      </c>
      <c r="AU123" s="193" t="s">
        <v>118</v>
      </c>
      <c r="AY123" s="16" t="s">
        <v>117</v>
      </c>
      <c r="BE123" s="194">
        <f>IF(N123="základná",J123,0)</f>
        <v>0</v>
      </c>
      <c r="BF123" s="194">
        <f>IF(N123="znížená",J123,0)</f>
        <v>0</v>
      </c>
      <c r="BG123" s="194">
        <f>IF(N123="zákl. prenesená",J123,0)</f>
        <v>0</v>
      </c>
      <c r="BH123" s="194">
        <f>IF(N123="zníž. prenesená",J123,0)</f>
        <v>0</v>
      </c>
      <c r="BI123" s="194">
        <f>IF(N123="nulová",J123,0)</f>
        <v>0</v>
      </c>
      <c r="BJ123" s="16" t="s">
        <v>118</v>
      </c>
      <c r="BK123" s="194">
        <f>ROUND(I123*H123,2)</f>
        <v>0</v>
      </c>
      <c r="BL123" s="16" t="s">
        <v>124</v>
      </c>
      <c r="BM123" s="193" t="s">
        <v>125</v>
      </c>
    </row>
    <row r="124" spans="1:65" s="13" customFormat="1">
      <c r="B124" s="195"/>
      <c r="C124" s="196"/>
      <c r="D124" s="197" t="s">
        <v>126</v>
      </c>
      <c r="E124" s="198" t="s">
        <v>1</v>
      </c>
      <c r="F124" s="199" t="s">
        <v>127</v>
      </c>
      <c r="G124" s="196"/>
      <c r="H124" s="200">
        <v>29.64</v>
      </c>
      <c r="I124" s="196"/>
      <c r="J124" s="196"/>
      <c r="K124" s="196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126</v>
      </c>
      <c r="AU124" s="205" t="s">
        <v>118</v>
      </c>
      <c r="AV124" s="13" t="s">
        <v>118</v>
      </c>
      <c r="AW124" s="13" t="s">
        <v>26</v>
      </c>
      <c r="AX124" s="13" t="s">
        <v>69</v>
      </c>
      <c r="AY124" s="205" t="s">
        <v>117</v>
      </c>
    </row>
    <row r="125" spans="1:65" s="13" customFormat="1">
      <c r="B125" s="195"/>
      <c r="C125" s="196"/>
      <c r="D125" s="197" t="s">
        <v>126</v>
      </c>
      <c r="E125" s="198" t="s">
        <v>1</v>
      </c>
      <c r="F125" s="199" t="s">
        <v>128</v>
      </c>
      <c r="G125" s="196"/>
      <c r="H125" s="200">
        <v>22.625</v>
      </c>
      <c r="I125" s="196"/>
      <c r="J125" s="196"/>
      <c r="K125" s="196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126</v>
      </c>
      <c r="AU125" s="205" t="s">
        <v>118</v>
      </c>
      <c r="AV125" s="13" t="s">
        <v>118</v>
      </c>
      <c r="AW125" s="13" t="s">
        <v>26</v>
      </c>
      <c r="AX125" s="13" t="s">
        <v>69</v>
      </c>
      <c r="AY125" s="205" t="s">
        <v>117</v>
      </c>
    </row>
    <row r="126" spans="1:65" s="13" customFormat="1">
      <c r="B126" s="195"/>
      <c r="C126" s="196"/>
      <c r="D126" s="197" t="s">
        <v>126</v>
      </c>
      <c r="E126" s="198" t="s">
        <v>1</v>
      </c>
      <c r="F126" s="199" t="s">
        <v>129</v>
      </c>
      <c r="G126" s="196"/>
      <c r="H126" s="200">
        <v>76.489999999999995</v>
      </c>
      <c r="I126" s="196"/>
      <c r="J126" s="196"/>
      <c r="K126" s="196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126</v>
      </c>
      <c r="AU126" s="205" t="s">
        <v>118</v>
      </c>
      <c r="AV126" s="13" t="s">
        <v>118</v>
      </c>
      <c r="AW126" s="13" t="s">
        <v>26</v>
      </c>
      <c r="AX126" s="13" t="s">
        <v>69</v>
      </c>
      <c r="AY126" s="205" t="s">
        <v>117</v>
      </c>
    </row>
    <row r="127" spans="1:65" s="14" customFormat="1">
      <c r="B127" s="206"/>
      <c r="C127" s="207"/>
      <c r="D127" s="197" t="s">
        <v>126</v>
      </c>
      <c r="E127" s="208" t="s">
        <v>1</v>
      </c>
      <c r="F127" s="209" t="s">
        <v>130</v>
      </c>
      <c r="G127" s="207"/>
      <c r="H127" s="210">
        <v>128.755</v>
      </c>
      <c r="I127" s="207"/>
      <c r="J127" s="207"/>
      <c r="K127" s="207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126</v>
      </c>
      <c r="AU127" s="215" t="s">
        <v>118</v>
      </c>
      <c r="AV127" s="14" t="s">
        <v>124</v>
      </c>
      <c r="AW127" s="14" t="s">
        <v>26</v>
      </c>
      <c r="AX127" s="14" t="s">
        <v>77</v>
      </c>
      <c r="AY127" s="215" t="s">
        <v>117</v>
      </c>
    </row>
    <row r="128" spans="1:65" s="2" customFormat="1" ht="21.75" customHeight="1">
      <c r="A128" s="30"/>
      <c r="B128" s="31"/>
      <c r="C128" s="182" t="s">
        <v>118</v>
      </c>
      <c r="D128" s="182" t="s">
        <v>120</v>
      </c>
      <c r="E128" s="183" t="s">
        <v>131</v>
      </c>
      <c r="F128" s="184" t="s">
        <v>132</v>
      </c>
      <c r="G128" s="185" t="s">
        <v>123</v>
      </c>
      <c r="H128" s="186">
        <v>128.755</v>
      </c>
      <c r="I128" s="187"/>
      <c r="J128" s="187">
        <f>ROUND(I128*H128,2)</f>
        <v>0</v>
      </c>
      <c r="K128" s="188"/>
      <c r="L128" s="35"/>
      <c r="M128" s="189" t="s">
        <v>1</v>
      </c>
      <c r="N128" s="190" t="s">
        <v>35</v>
      </c>
      <c r="O128" s="191">
        <v>1.048</v>
      </c>
      <c r="P128" s="191">
        <f>O128*H128</f>
        <v>134.93523999999999</v>
      </c>
      <c r="Q128" s="191">
        <v>4.1009999999999998E-2</v>
      </c>
      <c r="R128" s="191">
        <f>Q128*H128</f>
        <v>5.2802425499999996</v>
      </c>
      <c r="S128" s="191">
        <v>0</v>
      </c>
      <c r="T128" s="192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93" t="s">
        <v>124</v>
      </c>
      <c r="AT128" s="193" t="s">
        <v>120</v>
      </c>
      <c r="AU128" s="193" t="s">
        <v>118</v>
      </c>
      <c r="AY128" s="16" t="s">
        <v>117</v>
      </c>
      <c r="BE128" s="194">
        <f>IF(N128="základná",J128,0)</f>
        <v>0</v>
      </c>
      <c r="BF128" s="194">
        <f>IF(N128="znížená",J128,0)</f>
        <v>0</v>
      </c>
      <c r="BG128" s="194">
        <f>IF(N128="zákl. prenesená",J128,0)</f>
        <v>0</v>
      </c>
      <c r="BH128" s="194">
        <f>IF(N128="zníž. prenesená",J128,0)</f>
        <v>0</v>
      </c>
      <c r="BI128" s="194">
        <f>IF(N128="nulová",J128,0)</f>
        <v>0</v>
      </c>
      <c r="BJ128" s="16" t="s">
        <v>118</v>
      </c>
      <c r="BK128" s="194">
        <f>ROUND(I128*H128,2)</f>
        <v>0</v>
      </c>
      <c r="BL128" s="16" t="s">
        <v>124</v>
      </c>
      <c r="BM128" s="193" t="s">
        <v>133</v>
      </c>
    </row>
    <row r="129" spans="1:65" s="13" customFormat="1">
      <c r="B129" s="195"/>
      <c r="C129" s="196"/>
      <c r="D129" s="197" t="s">
        <v>126</v>
      </c>
      <c r="E129" s="198" t="s">
        <v>1</v>
      </c>
      <c r="F129" s="199" t="s">
        <v>127</v>
      </c>
      <c r="G129" s="196"/>
      <c r="H129" s="200">
        <v>29.64</v>
      </c>
      <c r="I129" s="196"/>
      <c r="J129" s="196"/>
      <c r="K129" s="196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126</v>
      </c>
      <c r="AU129" s="205" t="s">
        <v>118</v>
      </c>
      <c r="AV129" s="13" t="s">
        <v>118</v>
      </c>
      <c r="AW129" s="13" t="s">
        <v>26</v>
      </c>
      <c r="AX129" s="13" t="s">
        <v>69</v>
      </c>
      <c r="AY129" s="205" t="s">
        <v>117</v>
      </c>
    </row>
    <row r="130" spans="1:65" s="13" customFormat="1">
      <c r="B130" s="195"/>
      <c r="C130" s="196"/>
      <c r="D130" s="197" t="s">
        <v>126</v>
      </c>
      <c r="E130" s="198" t="s">
        <v>1</v>
      </c>
      <c r="F130" s="199" t="s">
        <v>128</v>
      </c>
      <c r="G130" s="196"/>
      <c r="H130" s="200">
        <v>22.625</v>
      </c>
      <c r="I130" s="196"/>
      <c r="J130" s="196"/>
      <c r="K130" s="196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126</v>
      </c>
      <c r="AU130" s="205" t="s">
        <v>118</v>
      </c>
      <c r="AV130" s="13" t="s">
        <v>118</v>
      </c>
      <c r="AW130" s="13" t="s">
        <v>26</v>
      </c>
      <c r="AX130" s="13" t="s">
        <v>69</v>
      </c>
      <c r="AY130" s="205" t="s">
        <v>117</v>
      </c>
    </row>
    <row r="131" spans="1:65" s="13" customFormat="1">
      <c r="B131" s="195"/>
      <c r="C131" s="196"/>
      <c r="D131" s="197" t="s">
        <v>126</v>
      </c>
      <c r="E131" s="198" t="s">
        <v>1</v>
      </c>
      <c r="F131" s="199" t="s">
        <v>129</v>
      </c>
      <c r="G131" s="196"/>
      <c r="H131" s="200">
        <v>76.489999999999995</v>
      </c>
      <c r="I131" s="196"/>
      <c r="J131" s="196"/>
      <c r="K131" s="196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126</v>
      </c>
      <c r="AU131" s="205" t="s">
        <v>118</v>
      </c>
      <c r="AV131" s="13" t="s">
        <v>118</v>
      </c>
      <c r="AW131" s="13" t="s">
        <v>26</v>
      </c>
      <c r="AX131" s="13" t="s">
        <v>69</v>
      </c>
      <c r="AY131" s="205" t="s">
        <v>117</v>
      </c>
    </row>
    <row r="132" spans="1:65" s="14" customFormat="1">
      <c r="B132" s="206"/>
      <c r="C132" s="207"/>
      <c r="D132" s="197" t="s">
        <v>126</v>
      </c>
      <c r="E132" s="208" t="s">
        <v>1</v>
      </c>
      <c r="F132" s="209" t="s">
        <v>130</v>
      </c>
      <c r="G132" s="207"/>
      <c r="H132" s="210">
        <v>128.755</v>
      </c>
      <c r="I132" s="207"/>
      <c r="J132" s="207"/>
      <c r="K132" s="207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126</v>
      </c>
      <c r="AU132" s="215" t="s">
        <v>118</v>
      </c>
      <c r="AV132" s="14" t="s">
        <v>124</v>
      </c>
      <c r="AW132" s="14" t="s">
        <v>26</v>
      </c>
      <c r="AX132" s="14" t="s">
        <v>77</v>
      </c>
      <c r="AY132" s="215" t="s">
        <v>117</v>
      </c>
    </row>
    <row r="133" spans="1:65" s="2" customFormat="1" ht="21.75" customHeight="1">
      <c r="A133" s="30"/>
      <c r="B133" s="31"/>
      <c r="C133" s="182" t="s">
        <v>134</v>
      </c>
      <c r="D133" s="182" t="s">
        <v>120</v>
      </c>
      <c r="E133" s="183" t="s">
        <v>135</v>
      </c>
      <c r="F133" s="184" t="s">
        <v>136</v>
      </c>
      <c r="G133" s="185" t="s">
        <v>123</v>
      </c>
      <c r="H133" s="186">
        <v>128.755</v>
      </c>
      <c r="I133" s="187"/>
      <c r="J133" s="187">
        <f>ROUND(I133*H133,2)</f>
        <v>0</v>
      </c>
      <c r="K133" s="188"/>
      <c r="L133" s="35"/>
      <c r="M133" s="189" t="s">
        <v>1</v>
      </c>
      <c r="N133" s="190" t="s">
        <v>35</v>
      </c>
      <c r="O133" s="191">
        <v>1.6830000000000001</v>
      </c>
      <c r="P133" s="191">
        <f>O133*H133</f>
        <v>216.69466499999999</v>
      </c>
      <c r="Q133" s="191">
        <v>2.4099999999999998E-3</v>
      </c>
      <c r="R133" s="191">
        <f>Q133*H133</f>
        <v>0.31029954999999998</v>
      </c>
      <c r="S133" s="191">
        <v>8.2000000000000003E-2</v>
      </c>
      <c r="T133" s="192">
        <f>S133*H133</f>
        <v>10.55791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93" t="s">
        <v>124</v>
      </c>
      <c r="AT133" s="193" t="s">
        <v>120</v>
      </c>
      <c r="AU133" s="193" t="s">
        <v>118</v>
      </c>
      <c r="AY133" s="16" t="s">
        <v>117</v>
      </c>
      <c r="BE133" s="194">
        <f>IF(N133="základná",J133,0)</f>
        <v>0</v>
      </c>
      <c r="BF133" s="194">
        <f>IF(N133="znížená",J133,0)</f>
        <v>0</v>
      </c>
      <c r="BG133" s="194">
        <f>IF(N133="zákl. prenesená",J133,0)</f>
        <v>0</v>
      </c>
      <c r="BH133" s="194">
        <f>IF(N133="zníž. prenesená",J133,0)</f>
        <v>0</v>
      </c>
      <c r="BI133" s="194">
        <f>IF(N133="nulová",J133,0)</f>
        <v>0</v>
      </c>
      <c r="BJ133" s="16" t="s">
        <v>118</v>
      </c>
      <c r="BK133" s="194">
        <f>ROUND(I133*H133,2)</f>
        <v>0</v>
      </c>
      <c r="BL133" s="16" t="s">
        <v>124</v>
      </c>
      <c r="BM133" s="193" t="s">
        <v>137</v>
      </c>
    </row>
    <row r="134" spans="1:65" s="13" customFormat="1">
      <c r="B134" s="195"/>
      <c r="C134" s="196"/>
      <c r="D134" s="197" t="s">
        <v>126</v>
      </c>
      <c r="E134" s="198" t="s">
        <v>1</v>
      </c>
      <c r="F134" s="199" t="s">
        <v>127</v>
      </c>
      <c r="G134" s="196"/>
      <c r="H134" s="200">
        <v>29.64</v>
      </c>
      <c r="I134" s="196"/>
      <c r="J134" s="196"/>
      <c r="K134" s="196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126</v>
      </c>
      <c r="AU134" s="205" t="s">
        <v>118</v>
      </c>
      <c r="AV134" s="13" t="s">
        <v>118</v>
      </c>
      <c r="AW134" s="13" t="s">
        <v>26</v>
      </c>
      <c r="AX134" s="13" t="s">
        <v>69</v>
      </c>
      <c r="AY134" s="205" t="s">
        <v>117</v>
      </c>
    </row>
    <row r="135" spans="1:65" s="13" customFormat="1">
      <c r="B135" s="195"/>
      <c r="C135" s="196"/>
      <c r="D135" s="197" t="s">
        <v>126</v>
      </c>
      <c r="E135" s="198" t="s">
        <v>1</v>
      </c>
      <c r="F135" s="199" t="s">
        <v>128</v>
      </c>
      <c r="G135" s="196"/>
      <c r="H135" s="200">
        <v>22.625</v>
      </c>
      <c r="I135" s="196"/>
      <c r="J135" s="196"/>
      <c r="K135" s="196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126</v>
      </c>
      <c r="AU135" s="205" t="s">
        <v>118</v>
      </c>
      <c r="AV135" s="13" t="s">
        <v>118</v>
      </c>
      <c r="AW135" s="13" t="s">
        <v>26</v>
      </c>
      <c r="AX135" s="13" t="s">
        <v>69</v>
      </c>
      <c r="AY135" s="205" t="s">
        <v>117</v>
      </c>
    </row>
    <row r="136" spans="1:65" s="13" customFormat="1">
      <c r="B136" s="195"/>
      <c r="C136" s="196"/>
      <c r="D136" s="197" t="s">
        <v>126</v>
      </c>
      <c r="E136" s="198" t="s">
        <v>1</v>
      </c>
      <c r="F136" s="199" t="s">
        <v>129</v>
      </c>
      <c r="G136" s="196"/>
      <c r="H136" s="200">
        <v>76.489999999999995</v>
      </c>
      <c r="I136" s="196"/>
      <c r="J136" s="196"/>
      <c r="K136" s="196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126</v>
      </c>
      <c r="AU136" s="205" t="s">
        <v>118</v>
      </c>
      <c r="AV136" s="13" t="s">
        <v>118</v>
      </c>
      <c r="AW136" s="13" t="s">
        <v>26</v>
      </c>
      <c r="AX136" s="13" t="s">
        <v>69</v>
      </c>
      <c r="AY136" s="205" t="s">
        <v>117</v>
      </c>
    </row>
    <row r="137" spans="1:65" s="14" customFormat="1">
      <c r="B137" s="206"/>
      <c r="C137" s="207"/>
      <c r="D137" s="197" t="s">
        <v>126</v>
      </c>
      <c r="E137" s="208" t="s">
        <v>1</v>
      </c>
      <c r="F137" s="209" t="s">
        <v>130</v>
      </c>
      <c r="G137" s="207"/>
      <c r="H137" s="210">
        <v>128.755</v>
      </c>
      <c r="I137" s="207"/>
      <c r="J137" s="207"/>
      <c r="K137" s="207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126</v>
      </c>
      <c r="AU137" s="215" t="s">
        <v>118</v>
      </c>
      <c r="AV137" s="14" t="s">
        <v>124</v>
      </c>
      <c r="AW137" s="14" t="s">
        <v>26</v>
      </c>
      <c r="AX137" s="14" t="s">
        <v>77</v>
      </c>
      <c r="AY137" s="215" t="s">
        <v>117</v>
      </c>
    </row>
    <row r="138" spans="1:65" s="2" customFormat="1" ht="21.75" customHeight="1">
      <c r="A138" s="30"/>
      <c r="B138" s="31"/>
      <c r="C138" s="182" t="s">
        <v>124</v>
      </c>
      <c r="D138" s="182" t="s">
        <v>120</v>
      </c>
      <c r="E138" s="183" t="s">
        <v>138</v>
      </c>
      <c r="F138" s="184" t="s">
        <v>139</v>
      </c>
      <c r="G138" s="185" t="s">
        <v>140</v>
      </c>
      <c r="H138" s="186">
        <v>18.262</v>
      </c>
      <c r="I138" s="187"/>
      <c r="J138" s="187">
        <f>ROUND(I138*H138,2)</f>
        <v>0</v>
      </c>
      <c r="K138" s="188"/>
      <c r="L138" s="35"/>
      <c r="M138" s="189" t="s">
        <v>1</v>
      </c>
      <c r="N138" s="190" t="s">
        <v>35</v>
      </c>
      <c r="O138" s="191">
        <v>0.89800000000000002</v>
      </c>
      <c r="P138" s="191">
        <f>O138*H138</f>
        <v>16.399276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93" t="s">
        <v>124</v>
      </c>
      <c r="AT138" s="193" t="s">
        <v>120</v>
      </c>
      <c r="AU138" s="193" t="s">
        <v>118</v>
      </c>
      <c r="AY138" s="16" t="s">
        <v>117</v>
      </c>
      <c r="BE138" s="194">
        <f>IF(N138="základná",J138,0)</f>
        <v>0</v>
      </c>
      <c r="BF138" s="194">
        <f>IF(N138="znížená",J138,0)</f>
        <v>0</v>
      </c>
      <c r="BG138" s="194">
        <f>IF(N138="zákl. prenesená",J138,0)</f>
        <v>0</v>
      </c>
      <c r="BH138" s="194">
        <f>IF(N138="zníž. prenesená",J138,0)</f>
        <v>0</v>
      </c>
      <c r="BI138" s="194">
        <f>IF(N138="nulová",J138,0)</f>
        <v>0</v>
      </c>
      <c r="BJ138" s="16" t="s">
        <v>118</v>
      </c>
      <c r="BK138" s="194">
        <f>ROUND(I138*H138,2)</f>
        <v>0</v>
      </c>
      <c r="BL138" s="16" t="s">
        <v>124</v>
      </c>
      <c r="BM138" s="193" t="s">
        <v>141</v>
      </c>
    </row>
    <row r="139" spans="1:65" s="12" customFormat="1" ht="22.9" customHeight="1">
      <c r="B139" s="167"/>
      <c r="C139" s="168"/>
      <c r="D139" s="169" t="s">
        <v>68</v>
      </c>
      <c r="E139" s="180" t="s">
        <v>142</v>
      </c>
      <c r="F139" s="180" t="s">
        <v>143</v>
      </c>
      <c r="G139" s="168"/>
      <c r="H139" s="168"/>
      <c r="I139" s="168"/>
      <c r="J139" s="181">
        <f>BK139</f>
        <v>0</v>
      </c>
      <c r="K139" s="168"/>
      <c r="L139" s="172"/>
      <c r="M139" s="173"/>
      <c r="N139" s="174"/>
      <c r="O139" s="174"/>
      <c r="P139" s="175">
        <f>SUM(P140:P144)</f>
        <v>94.119904999999989</v>
      </c>
      <c r="Q139" s="174"/>
      <c r="R139" s="175">
        <f>SUM(R140:R144)</f>
        <v>5.0291702999999996</v>
      </c>
      <c r="S139" s="174"/>
      <c r="T139" s="176">
        <f>SUM(T140:T144)</f>
        <v>0</v>
      </c>
      <c r="AR139" s="177" t="s">
        <v>77</v>
      </c>
      <c r="AT139" s="178" t="s">
        <v>68</v>
      </c>
      <c r="AU139" s="178" t="s">
        <v>77</v>
      </c>
      <c r="AY139" s="177" t="s">
        <v>117</v>
      </c>
      <c r="BK139" s="179">
        <f>SUM(BK140:BK144)</f>
        <v>0</v>
      </c>
    </row>
    <row r="140" spans="1:65" s="2" customFormat="1" ht="21.75" customHeight="1">
      <c r="A140" s="30"/>
      <c r="B140" s="31"/>
      <c r="C140" s="182" t="s">
        <v>144</v>
      </c>
      <c r="D140" s="182" t="s">
        <v>120</v>
      </c>
      <c r="E140" s="183" t="s">
        <v>145</v>
      </c>
      <c r="F140" s="184" t="s">
        <v>146</v>
      </c>
      <c r="G140" s="185" t="s">
        <v>123</v>
      </c>
      <c r="H140" s="186">
        <v>128.755</v>
      </c>
      <c r="I140" s="187"/>
      <c r="J140" s="187">
        <f>ROUND(I140*H140,2)</f>
        <v>0</v>
      </c>
      <c r="K140" s="188"/>
      <c r="L140" s="35"/>
      <c r="M140" s="189" t="s">
        <v>1</v>
      </c>
      <c r="N140" s="190" t="s">
        <v>35</v>
      </c>
      <c r="O140" s="191">
        <v>0.73099999999999998</v>
      </c>
      <c r="P140" s="191">
        <f>O140*H140</f>
        <v>94.119904999999989</v>
      </c>
      <c r="Q140" s="191">
        <v>3.9059999999999997E-2</v>
      </c>
      <c r="R140" s="191">
        <f>Q140*H140</f>
        <v>5.0291702999999996</v>
      </c>
      <c r="S140" s="191">
        <v>0</v>
      </c>
      <c r="T140" s="192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93" t="s">
        <v>124</v>
      </c>
      <c r="AT140" s="193" t="s">
        <v>120</v>
      </c>
      <c r="AU140" s="193" t="s">
        <v>118</v>
      </c>
      <c r="AY140" s="16" t="s">
        <v>117</v>
      </c>
      <c r="BE140" s="194">
        <f>IF(N140="základná",J140,0)</f>
        <v>0</v>
      </c>
      <c r="BF140" s="194">
        <f>IF(N140="znížená",J140,0)</f>
        <v>0</v>
      </c>
      <c r="BG140" s="194">
        <f>IF(N140="zákl. prenesená",J140,0)</f>
        <v>0</v>
      </c>
      <c r="BH140" s="194">
        <f>IF(N140="zníž. prenesená",J140,0)</f>
        <v>0</v>
      </c>
      <c r="BI140" s="194">
        <f>IF(N140="nulová",J140,0)</f>
        <v>0</v>
      </c>
      <c r="BJ140" s="16" t="s">
        <v>118</v>
      </c>
      <c r="BK140" s="194">
        <f>ROUND(I140*H140,2)</f>
        <v>0</v>
      </c>
      <c r="BL140" s="16" t="s">
        <v>124</v>
      </c>
      <c r="BM140" s="193" t="s">
        <v>147</v>
      </c>
    </row>
    <row r="141" spans="1:65" s="13" customFormat="1">
      <c r="B141" s="195"/>
      <c r="C141" s="196"/>
      <c r="D141" s="197" t="s">
        <v>126</v>
      </c>
      <c r="E141" s="198" t="s">
        <v>1</v>
      </c>
      <c r="F141" s="199" t="s">
        <v>127</v>
      </c>
      <c r="G141" s="196"/>
      <c r="H141" s="200">
        <v>29.64</v>
      </c>
      <c r="I141" s="196"/>
      <c r="J141" s="196"/>
      <c r="K141" s="196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126</v>
      </c>
      <c r="AU141" s="205" t="s">
        <v>118</v>
      </c>
      <c r="AV141" s="13" t="s">
        <v>118</v>
      </c>
      <c r="AW141" s="13" t="s">
        <v>26</v>
      </c>
      <c r="AX141" s="13" t="s">
        <v>69</v>
      </c>
      <c r="AY141" s="205" t="s">
        <v>117</v>
      </c>
    </row>
    <row r="142" spans="1:65" s="13" customFormat="1">
      <c r="B142" s="195"/>
      <c r="C142" s="196"/>
      <c r="D142" s="197" t="s">
        <v>126</v>
      </c>
      <c r="E142" s="198" t="s">
        <v>1</v>
      </c>
      <c r="F142" s="199" t="s">
        <v>128</v>
      </c>
      <c r="G142" s="196"/>
      <c r="H142" s="200">
        <v>22.625</v>
      </c>
      <c r="I142" s="196"/>
      <c r="J142" s="196"/>
      <c r="K142" s="196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126</v>
      </c>
      <c r="AU142" s="205" t="s">
        <v>118</v>
      </c>
      <c r="AV142" s="13" t="s">
        <v>118</v>
      </c>
      <c r="AW142" s="13" t="s">
        <v>26</v>
      </c>
      <c r="AX142" s="13" t="s">
        <v>69</v>
      </c>
      <c r="AY142" s="205" t="s">
        <v>117</v>
      </c>
    </row>
    <row r="143" spans="1:65" s="13" customFormat="1">
      <c r="B143" s="195"/>
      <c r="C143" s="196"/>
      <c r="D143" s="197" t="s">
        <v>126</v>
      </c>
      <c r="E143" s="198" t="s">
        <v>1</v>
      </c>
      <c r="F143" s="199" t="s">
        <v>129</v>
      </c>
      <c r="G143" s="196"/>
      <c r="H143" s="200">
        <v>76.489999999999995</v>
      </c>
      <c r="I143" s="196"/>
      <c r="J143" s="196"/>
      <c r="K143" s="196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126</v>
      </c>
      <c r="AU143" s="205" t="s">
        <v>118</v>
      </c>
      <c r="AV143" s="13" t="s">
        <v>118</v>
      </c>
      <c r="AW143" s="13" t="s">
        <v>26</v>
      </c>
      <c r="AX143" s="13" t="s">
        <v>69</v>
      </c>
      <c r="AY143" s="205" t="s">
        <v>117</v>
      </c>
    </row>
    <row r="144" spans="1:65" s="14" customFormat="1">
      <c r="B144" s="206"/>
      <c r="C144" s="207"/>
      <c r="D144" s="197" t="s">
        <v>126</v>
      </c>
      <c r="E144" s="208" t="s">
        <v>1</v>
      </c>
      <c r="F144" s="209" t="s">
        <v>130</v>
      </c>
      <c r="G144" s="207"/>
      <c r="H144" s="210">
        <v>128.755</v>
      </c>
      <c r="I144" s="207"/>
      <c r="J144" s="207"/>
      <c r="K144" s="207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126</v>
      </c>
      <c r="AU144" s="215" t="s">
        <v>118</v>
      </c>
      <c r="AV144" s="14" t="s">
        <v>124</v>
      </c>
      <c r="AW144" s="14" t="s">
        <v>26</v>
      </c>
      <c r="AX144" s="14" t="s">
        <v>77</v>
      </c>
      <c r="AY144" s="215" t="s">
        <v>117</v>
      </c>
    </row>
    <row r="145" spans="1:65" s="12" customFormat="1" ht="22.9" customHeight="1">
      <c r="B145" s="167"/>
      <c r="C145" s="168"/>
      <c r="D145" s="169" t="s">
        <v>68</v>
      </c>
      <c r="E145" s="180" t="s">
        <v>148</v>
      </c>
      <c r="F145" s="180" t="s">
        <v>149</v>
      </c>
      <c r="G145" s="168"/>
      <c r="H145" s="168"/>
      <c r="I145" s="168"/>
      <c r="J145" s="181">
        <f>BK145</f>
        <v>0</v>
      </c>
      <c r="K145" s="168"/>
      <c r="L145" s="172"/>
      <c r="M145" s="173"/>
      <c r="N145" s="174"/>
      <c r="O145" s="174"/>
      <c r="P145" s="175">
        <f>SUM(P146:P158)</f>
        <v>48.123226000000003</v>
      </c>
      <c r="Q145" s="174"/>
      <c r="R145" s="175">
        <f>SUM(R146:R158)</f>
        <v>7.6419264</v>
      </c>
      <c r="S145" s="174"/>
      <c r="T145" s="176">
        <f>SUM(T146:T158)</f>
        <v>0</v>
      </c>
      <c r="AR145" s="177" t="s">
        <v>77</v>
      </c>
      <c r="AT145" s="178" t="s">
        <v>68</v>
      </c>
      <c r="AU145" s="178" t="s">
        <v>77</v>
      </c>
      <c r="AY145" s="177" t="s">
        <v>117</v>
      </c>
      <c r="BK145" s="179">
        <f>SUM(BK146:BK158)</f>
        <v>0</v>
      </c>
    </row>
    <row r="146" spans="1:65" s="2" customFormat="1" ht="21.75" customHeight="1">
      <c r="A146" s="30"/>
      <c r="B146" s="31"/>
      <c r="C146" s="182" t="s">
        <v>142</v>
      </c>
      <c r="D146" s="182" t="s">
        <v>120</v>
      </c>
      <c r="E146" s="183" t="s">
        <v>150</v>
      </c>
      <c r="F146" s="184" t="s">
        <v>151</v>
      </c>
      <c r="G146" s="185" t="s">
        <v>123</v>
      </c>
      <c r="H146" s="186">
        <v>148.56</v>
      </c>
      <c r="I146" s="187"/>
      <c r="J146" s="187">
        <f>ROUND(I146*H146,2)</f>
        <v>0</v>
      </c>
      <c r="K146" s="188"/>
      <c r="L146" s="35"/>
      <c r="M146" s="189" t="s">
        <v>1</v>
      </c>
      <c r="N146" s="190" t="s">
        <v>35</v>
      </c>
      <c r="O146" s="191">
        <v>0.14599999999999999</v>
      </c>
      <c r="P146" s="191">
        <f>O146*H146</f>
        <v>21.68976</v>
      </c>
      <c r="Q146" s="191">
        <v>2.572E-2</v>
      </c>
      <c r="R146" s="191">
        <f>Q146*H146</f>
        <v>3.8209632</v>
      </c>
      <c r="S146" s="191">
        <v>0</v>
      </c>
      <c r="T146" s="192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93" t="s">
        <v>124</v>
      </c>
      <c r="AT146" s="193" t="s">
        <v>120</v>
      </c>
      <c r="AU146" s="193" t="s">
        <v>118</v>
      </c>
      <c r="AY146" s="16" t="s">
        <v>117</v>
      </c>
      <c r="BE146" s="194">
        <f>IF(N146="základná",J146,0)</f>
        <v>0</v>
      </c>
      <c r="BF146" s="194">
        <f>IF(N146="znížená",J146,0)</f>
        <v>0</v>
      </c>
      <c r="BG146" s="194">
        <f>IF(N146="zákl. prenesená",J146,0)</f>
        <v>0</v>
      </c>
      <c r="BH146" s="194">
        <f>IF(N146="zníž. prenesená",J146,0)</f>
        <v>0</v>
      </c>
      <c r="BI146" s="194">
        <f>IF(N146="nulová",J146,0)</f>
        <v>0</v>
      </c>
      <c r="BJ146" s="16" t="s">
        <v>118</v>
      </c>
      <c r="BK146" s="194">
        <f>ROUND(I146*H146,2)</f>
        <v>0</v>
      </c>
      <c r="BL146" s="16" t="s">
        <v>124</v>
      </c>
      <c r="BM146" s="193" t="s">
        <v>152</v>
      </c>
    </row>
    <row r="147" spans="1:65" s="13" customFormat="1">
      <c r="B147" s="195"/>
      <c r="C147" s="196"/>
      <c r="D147" s="197" t="s">
        <v>126</v>
      </c>
      <c r="E147" s="198" t="s">
        <v>1</v>
      </c>
      <c r="F147" s="199" t="s">
        <v>153</v>
      </c>
      <c r="G147" s="196"/>
      <c r="H147" s="200">
        <v>148.56</v>
      </c>
      <c r="I147" s="196"/>
      <c r="J147" s="196"/>
      <c r="K147" s="196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126</v>
      </c>
      <c r="AU147" s="205" t="s">
        <v>118</v>
      </c>
      <c r="AV147" s="13" t="s">
        <v>118</v>
      </c>
      <c r="AW147" s="13" t="s">
        <v>26</v>
      </c>
      <c r="AX147" s="13" t="s">
        <v>69</v>
      </c>
      <c r="AY147" s="205" t="s">
        <v>117</v>
      </c>
    </row>
    <row r="148" spans="1:65" s="14" customFormat="1">
      <c r="B148" s="206"/>
      <c r="C148" s="207"/>
      <c r="D148" s="197" t="s">
        <v>126</v>
      </c>
      <c r="E148" s="208" t="s">
        <v>1</v>
      </c>
      <c r="F148" s="209" t="s">
        <v>130</v>
      </c>
      <c r="G148" s="207"/>
      <c r="H148" s="210">
        <v>148.56</v>
      </c>
      <c r="I148" s="207"/>
      <c r="J148" s="207"/>
      <c r="K148" s="207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126</v>
      </c>
      <c r="AU148" s="215" t="s">
        <v>118</v>
      </c>
      <c r="AV148" s="14" t="s">
        <v>124</v>
      </c>
      <c r="AW148" s="14" t="s">
        <v>26</v>
      </c>
      <c r="AX148" s="14" t="s">
        <v>77</v>
      </c>
      <c r="AY148" s="215" t="s">
        <v>117</v>
      </c>
    </row>
    <row r="149" spans="1:65" s="2" customFormat="1" ht="33" customHeight="1">
      <c r="A149" s="30"/>
      <c r="B149" s="31"/>
      <c r="C149" s="182" t="s">
        <v>154</v>
      </c>
      <c r="D149" s="182" t="s">
        <v>120</v>
      </c>
      <c r="E149" s="183" t="s">
        <v>155</v>
      </c>
      <c r="F149" s="184" t="s">
        <v>156</v>
      </c>
      <c r="G149" s="185" t="s">
        <v>123</v>
      </c>
      <c r="H149" s="186">
        <v>445.68</v>
      </c>
      <c r="I149" s="187"/>
      <c r="J149" s="187">
        <f>ROUND(I149*H149,2)</f>
        <v>0</v>
      </c>
      <c r="K149" s="188"/>
      <c r="L149" s="35"/>
      <c r="M149" s="189" t="s">
        <v>1</v>
      </c>
      <c r="N149" s="190" t="s">
        <v>35</v>
      </c>
      <c r="O149" s="191">
        <v>6.0000000000000001E-3</v>
      </c>
      <c r="P149" s="191">
        <f>O149*H149</f>
        <v>2.67408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93" t="s">
        <v>124</v>
      </c>
      <c r="AT149" s="193" t="s">
        <v>120</v>
      </c>
      <c r="AU149" s="193" t="s">
        <v>118</v>
      </c>
      <c r="AY149" s="16" t="s">
        <v>117</v>
      </c>
      <c r="BE149" s="194">
        <f>IF(N149="základná",J149,0)</f>
        <v>0</v>
      </c>
      <c r="BF149" s="194">
        <f>IF(N149="znížená",J149,0)</f>
        <v>0</v>
      </c>
      <c r="BG149" s="194">
        <f>IF(N149="zákl. prenesená",J149,0)</f>
        <v>0</v>
      </c>
      <c r="BH149" s="194">
        <f>IF(N149="zníž. prenesená",J149,0)</f>
        <v>0</v>
      </c>
      <c r="BI149" s="194">
        <f>IF(N149="nulová",J149,0)</f>
        <v>0</v>
      </c>
      <c r="BJ149" s="16" t="s">
        <v>118</v>
      </c>
      <c r="BK149" s="194">
        <f>ROUND(I149*H149,2)</f>
        <v>0</v>
      </c>
      <c r="BL149" s="16" t="s">
        <v>124</v>
      </c>
      <c r="BM149" s="193" t="s">
        <v>157</v>
      </c>
    </row>
    <row r="150" spans="1:65" s="13" customFormat="1">
      <c r="B150" s="195"/>
      <c r="C150" s="196"/>
      <c r="D150" s="197" t="s">
        <v>126</v>
      </c>
      <c r="E150" s="198" t="s">
        <v>1</v>
      </c>
      <c r="F150" s="199" t="s">
        <v>153</v>
      </c>
      <c r="G150" s="196"/>
      <c r="H150" s="200">
        <v>148.56</v>
      </c>
      <c r="I150" s="196"/>
      <c r="J150" s="196"/>
      <c r="K150" s="196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126</v>
      </c>
      <c r="AU150" s="205" t="s">
        <v>118</v>
      </c>
      <c r="AV150" s="13" t="s">
        <v>118</v>
      </c>
      <c r="AW150" s="13" t="s">
        <v>26</v>
      </c>
      <c r="AX150" s="13" t="s">
        <v>69</v>
      </c>
      <c r="AY150" s="205" t="s">
        <v>117</v>
      </c>
    </row>
    <row r="151" spans="1:65" s="14" customFormat="1">
      <c r="B151" s="206"/>
      <c r="C151" s="207"/>
      <c r="D151" s="197" t="s">
        <v>126</v>
      </c>
      <c r="E151" s="208" t="s">
        <v>1</v>
      </c>
      <c r="F151" s="209" t="s">
        <v>130</v>
      </c>
      <c r="G151" s="207"/>
      <c r="H151" s="210">
        <v>148.56</v>
      </c>
      <c r="I151" s="207"/>
      <c r="J151" s="207"/>
      <c r="K151" s="207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126</v>
      </c>
      <c r="AU151" s="215" t="s">
        <v>118</v>
      </c>
      <c r="AV151" s="14" t="s">
        <v>124</v>
      </c>
      <c r="AW151" s="14" t="s">
        <v>26</v>
      </c>
      <c r="AX151" s="14" t="s">
        <v>77</v>
      </c>
      <c r="AY151" s="215" t="s">
        <v>117</v>
      </c>
    </row>
    <row r="152" spans="1:65" s="13" customFormat="1">
      <c r="B152" s="195"/>
      <c r="C152" s="196"/>
      <c r="D152" s="197" t="s">
        <v>126</v>
      </c>
      <c r="E152" s="196"/>
      <c r="F152" s="199" t="s">
        <v>158</v>
      </c>
      <c r="G152" s="196"/>
      <c r="H152" s="200">
        <v>445.68</v>
      </c>
      <c r="I152" s="196"/>
      <c r="J152" s="196"/>
      <c r="K152" s="196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126</v>
      </c>
      <c r="AU152" s="205" t="s">
        <v>118</v>
      </c>
      <c r="AV152" s="13" t="s">
        <v>118</v>
      </c>
      <c r="AW152" s="13" t="s">
        <v>4</v>
      </c>
      <c r="AX152" s="13" t="s">
        <v>77</v>
      </c>
      <c r="AY152" s="205" t="s">
        <v>117</v>
      </c>
    </row>
    <row r="153" spans="1:65" s="2" customFormat="1" ht="21.75" customHeight="1">
      <c r="A153" s="30"/>
      <c r="B153" s="31"/>
      <c r="C153" s="182" t="s">
        <v>159</v>
      </c>
      <c r="D153" s="182" t="s">
        <v>120</v>
      </c>
      <c r="E153" s="183" t="s">
        <v>160</v>
      </c>
      <c r="F153" s="184" t="s">
        <v>161</v>
      </c>
      <c r="G153" s="185" t="s">
        <v>123</v>
      </c>
      <c r="H153" s="186">
        <v>148.56</v>
      </c>
      <c r="I153" s="187"/>
      <c r="J153" s="187">
        <f>ROUND(I153*H153,2)</f>
        <v>0</v>
      </c>
      <c r="K153" s="188"/>
      <c r="L153" s="35"/>
      <c r="M153" s="189" t="s">
        <v>1</v>
      </c>
      <c r="N153" s="190" t="s">
        <v>35</v>
      </c>
      <c r="O153" s="191">
        <v>0.104</v>
      </c>
      <c r="P153" s="191">
        <f>O153*H153</f>
        <v>15.450239999999999</v>
      </c>
      <c r="Q153" s="191">
        <v>2.572E-2</v>
      </c>
      <c r="R153" s="191">
        <f>Q153*H153</f>
        <v>3.8209632</v>
      </c>
      <c r="S153" s="191">
        <v>0</v>
      </c>
      <c r="T153" s="192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93" t="s">
        <v>124</v>
      </c>
      <c r="AT153" s="193" t="s">
        <v>120</v>
      </c>
      <c r="AU153" s="193" t="s">
        <v>118</v>
      </c>
      <c r="AY153" s="16" t="s">
        <v>117</v>
      </c>
      <c r="BE153" s="194">
        <f>IF(N153="základná",J153,0)</f>
        <v>0</v>
      </c>
      <c r="BF153" s="194">
        <f>IF(N153="znížená",J153,0)</f>
        <v>0</v>
      </c>
      <c r="BG153" s="194">
        <f>IF(N153="zákl. prenesená",J153,0)</f>
        <v>0</v>
      </c>
      <c r="BH153" s="194">
        <f>IF(N153="zníž. prenesená",J153,0)</f>
        <v>0</v>
      </c>
      <c r="BI153" s="194">
        <f>IF(N153="nulová",J153,0)</f>
        <v>0</v>
      </c>
      <c r="BJ153" s="16" t="s">
        <v>118</v>
      </c>
      <c r="BK153" s="194">
        <f>ROUND(I153*H153,2)</f>
        <v>0</v>
      </c>
      <c r="BL153" s="16" t="s">
        <v>124</v>
      </c>
      <c r="BM153" s="193" t="s">
        <v>162</v>
      </c>
    </row>
    <row r="154" spans="1:65" s="13" customFormat="1">
      <c r="B154" s="195"/>
      <c r="C154" s="196"/>
      <c r="D154" s="197" t="s">
        <v>126</v>
      </c>
      <c r="E154" s="198" t="s">
        <v>1</v>
      </c>
      <c r="F154" s="199" t="s">
        <v>153</v>
      </c>
      <c r="G154" s="196"/>
      <c r="H154" s="200">
        <v>148.56</v>
      </c>
      <c r="I154" s="196"/>
      <c r="J154" s="196"/>
      <c r="K154" s="196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126</v>
      </c>
      <c r="AU154" s="205" t="s">
        <v>118</v>
      </c>
      <c r="AV154" s="13" t="s">
        <v>118</v>
      </c>
      <c r="AW154" s="13" t="s">
        <v>26</v>
      </c>
      <c r="AX154" s="13" t="s">
        <v>69</v>
      </c>
      <c r="AY154" s="205" t="s">
        <v>117</v>
      </c>
    </row>
    <row r="155" spans="1:65" s="14" customFormat="1">
      <c r="B155" s="206"/>
      <c r="C155" s="207"/>
      <c r="D155" s="197" t="s">
        <v>126</v>
      </c>
      <c r="E155" s="208" t="s">
        <v>1</v>
      </c>
      <c r="F155" s="209" t="s">
        <v>130</v>
      </c>
      <c r="G155" s="207"/>
      <c r="H155" s="210">
        <v>148.56</v>
      </c>
      <c r="I155" s="207"/>
      <c r="J155" s="207"/>
      <c r="K155" s="207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126</v>
      </c>
      <c r="AU155" s="215" t="s">
        <v>118</v>
      </c>
      <c r="AV155" s="14" t="s">
        <v>124</v>
      </c>
      <c r="AW155" s="14" t="s">
        <v>26</v>
      </c>
      <c r="AX155" s="14" t="s">
        <v>77</v>
      </c>
      <c r="AY155" s="215" t="s">
        <v>117</v>
      </c>
    </row>
    <row r="156" spans="1:65" s="2" customFormat="1" ht="16.5" customHeight="1">
      <c r="A156" s="30"/>
      <c r="B156" s="31"/>
      <c r="C156" s="182" t="s">
        <v>148</v>
      </c>
      <c r="D156" s="182" t="s">
        <v>120</v>
      </c>
      <c r="E156" s="183" t="s">
        <v>163</v>
      </c>
      <c r="F156" s="184" t="s">
        <v>164</v>
      </c>
      <c r="G156" s="185" t="s">
        <v>140</v>
      </c>
      <c r="H156" s="186">
        <v>10.558</v>
      </c>
      <c r="I156" s="187"/>
      <c r="J156" s="187">
        <f>ROUND(I156*H156,2)</f>
        <v>0</v>
      </c>
      <c r="K156" s="188"/>
      <c r="L156" s="35"/>
      <c r="M156" s="189" t="s">
        <v>1</v>
      </c>
      <c r="N156" s="190" t="s">
        <v>35</v>
      </c>
      <c r="O156" s="191">
        <v>0.59799999999999998</v>
      </c>
      <c r="P156" s="191">
        <f>O156*H156</f>
        <v>6.3136839999999994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93" t="s">
        <v>124</v>
      </c>
      <c r="AT156" s="193" t="s">
        <v>120</v>
      </c>
      <c r="AU156" s="193" t="s">
        <v>118</v>
      </c>
      <c r="AY156" s="16" t="s">
        <v>117</v>
      </c>
      <c r="BE156" s="194">
        <f>IF(N156="základná",J156,0)</f>
        <v>0</v>
      </c>
      <c r="BF156" s="194">
        <f>IF(N156="znížená",J156,0)</f>
        <v>0</v>
      </c>
      <c r="BG156" s="194">
        <f>IF(N156="zákl. prenesená",J156,0)</f>
        <v>0</v>
      </c>
      <c r="BH156" s="194">
        <f>IF(N156="zníž. prenesená",J156,0)</f>
        <v>0</v>
      </c>
      <c r="BI156" s="194">
        <f>IF(N156="nulová",J156,0)</f>
        <v>0</v>
      </c>
      <c r="BJ156" s="16" t="s">
        <v>118</v>
      </c>
      <c r="BK156" s="194">
        <f>ROUND(I156*H156,2)</f>
        <v>0</v>
      </c>
      <c r="BL156" s="16" t="s">
        <v>124</v>
      </c>
      <c r="BM156" s="193" t="s">
        <v>165</v>
      </c>
    </row>
    <row r="157" spans="1:65" s="2" customFormat="1" ht="21.75" customHeight="1">
      <c r="A157" s="30"/>
      <c r="B157" s="31"/>
      <c r="C157" s="182" t="s">
        <v>166</v>
      </c>
      <c r="D157" s="182" t="s">
        <v>120</v>
      </c>
      <c r="E157" s="183" t="s">
        <v>167</v>
      </c>
      <c r="F157" s="184" t="s">
        <v>168</v>
      </c>
      <c r="G157" s="185" t="s">
        <v>140</v>
      </c>
      <c r="H157" s="186">
        <v>285.06599999999997</v>
      </c>
      <c r="I157" s="187"/>
      <c r="J157" s="187">
        <f>ROUND(I157*H157,2)</f>
        <v>0</v>
      </c>
      <c r="K157" s="188"/>
      <c r="L157" s="35"/>
      <c r="M157" s="189" t="s">
        <v>1</v>
      </c>
      <c r="N157" s="190" t="s">
        <v>35</v>
      </c>
      <c r="O157" s="191">
        <v>7.0000000000000001E-3</v>
      </c>
      <c r="P157" s="191">
        <f>O157*H157</f>
        <v>1.9954619999999998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93" t="s">
        <v>124</v>
      </c>
      <c r="AT157" s="193" t="s">
        <v>120</v>
      </c>
      <c r="AU157" s="193" t="s">
        <v>118</v>
      </c>
      <c r="AY157" s="16" t="s">
        <v>117</v>
      </c>
      <c r="BE157" s="194">
        <f>IF(N157="základná",J157,0)</f>
        <v>0</v>
      </c>
      <c r="BF157" s="194">
        <f>IF(N157="znížená",J157,0)</f>
        <v>0</v>
      </c>
      <c r="BG157" s="194">
        <f>IF(N157="zákl. prenesená",J157,0)</f>
        <v>0</v>
      </c>
      <c r="BH157" s="194">
        <f>IF(N157="zníž. prenesená",J157,0)</f>
        <v>0</v>
      </c>
      <c r="BI157" s="194">
        <f>IF(N157="nulová",J157,0)</f>
        <v>0</v>
      </c>
      <c r="BJ157" s="16" t="s">
        <v>118</v>
      </c>
      <c r="BK157" s="194">
        <f>ROUND(I157*H157,2)</f>
        <v>0</v>
      </c>
      <c r="BL157" s="16" t="s">
        <v>124</v>
      </c>
      <c r="BM157" s="193" t="s">
        <v>169</v>
      </c>
    </row>
    <row r="158" spans="1:65" s="13" customFormat="1">
      <c r="B158" s="195"/>
      <c r="C158" s="196"/>
      <c r="D158" s="197" t="s">
        <v>126</v>
      </c>
      <c r="E158" s="196"/>
      <c r="F158" s="199" t="s">
        <v>170</v>
      </c>
      <c r="G158" s="196"/>
      <c r="H158" s="200">
        <v>285.06599999999997</v>
      </c>
      <c r="I158" s="196"/>
      <c r="J158" s="196"/>
      <c r="K158" s="196"/>
      <c r="L158" s="201"/>
      <c r="M158" s="216"/>
      <c r="N158" s="217"/>
      <c r="O158" s="217"/>
      <c r="P158" s="217"/>
      <c r="Q158" s="217"/>
      <c r="R158" s="217"/>
      <c r="S158" s="217"/>
      <c r="T158" s="218"/>
      <c r="AT158" s="205" t="s">
        <v>126</v>
      </c>
      <c r="AU158" s="205" t="s">
        <v>118</v>
      </c>
      <c r="AV158" s="13" t="s">
        <v>118</v>
      </c>
      <c r="AW158" s="13" t="s">
        <v>4</v>
      </c>
      <c r="AX158" s="13" t="s">
        <v>77</v>
      </c>
      <c r="AY158" s="205" t="s">
        <v>117</v>
      </c>
    </row>
    <row r="159" spans="1:65" s="2" customFormat="1" ht="6.95" customHeight="1">
      <c r="A159" s="30"/>
      <c r="B159" s="50"/>
      <c r="C159" s="51"/>
      <c r="D159" s="51"/>
      <c r="E159" s="51"/>
      <c r="F159" s="51"/>
      <c r="G159" s="51"/>
      <c r="H159" s="51"/>
      <c r="I159" s="51"/>
      <c r="J159" s="51"/>
      <c r="K159" s="51"/>
      <c r="L159" s="35"/>
      <c r="M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</row>
  </sheetData>
  <sheetProtection formatColumns="0" formatRows="0" autoFilter="0"/>
  <autoFilter ref="C119:K15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6"/>
  <sheetViews>
    <sheetView showGridLines="0" topLeftCell="A164" workbookViewId="0">
      <selection activeCell="E24" sqref="E2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" customWidth="1"/>
    <col min="10" max="10" width="25.5" style="1" bestFit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21"/>
    </row>
    <row r="2" spans="1:46" s="1" customFormat="1" ht="36.950000000000003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6" t="s">
        <v>81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9"/>
      <c r="AT3" s="16" t="s">
        <v>69</v>
      </c>
    </row>
    <row r="4" spans="1:46" s="1" customFormat="1" ht="24.95" customHeight="1">
      <c r="B4" s="19"/>
      <c r="D4" s="106" t="s">
        <v>91</v>
      </c>
      <c r="L4" s="19"/>
      <c r="M4" s="107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8" t="s">
        <v>13</v>
      </c>
      <c r="L6" s="19"/>
    </row>
    <row r="7" spans="1:46" s="1" customFormat="1" ht="16.5" customHeight="1">
      <c r="B7" s="19"/>
      <c r="E7" s="278" t="str">
        <f>'Rekapitulácia stavby'!K6</f>
        <v>Obnova Pamätníka oslobodenia mesta Krompachy</v>
      </c>
      <c r="F7" s="279"/>
      <c r="G7" s="279"/>
      <c r="H7" s="279"/>
      <c r="L7" s="19"/>
    </row>
    <row r="8" spans="1:46" s="2" customFormat="1" ht="12" customHeight="1">
      <c r="A8" s="30"/>
      <c r="B8" s="35"/>
      <c r="C8" s="30"/>
      <c r="D8" s="108" t="s">
        <v>92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80" t="s">
        <v>171</v>
      </c>
      <c r="F9" s="281"/>
      <c r="G9" s="281"/>
      <c r="H9" s="281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15</v>
      </c>
      <c r="E11" s="30"/>
      <c r="F11" s="109" t="s">
        <v>1</v>
      </c>
      <c r="G11" s="30"/>
      <c r="H11" s="30"/>
      <c r="I11" s="108" t="s">
        <v>16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17</v>
      </c>
      <c r="E12" s="30"/>
      <c r="F12" s="109" t="s">
        <v>18</v>
      </c>
      <c r="G12" s="30"/>
      <c r="H12" s="30"/>
      <c r="I12" s="108" t="s">
        <v>19</v>
      </c>
      <c r="J12" s="110"/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20</v>
      </c>
      <c r="E14" s="30"/>
      <c r="F14" s="30"/>
      <c r="G14" s="30"/>
      <c r="H14" s="30"/>
      <c r="I14" s="108" t="s">
        <v>21</v>
      </c>
      <c r="J14" s="109" t="s">
        <v>1</v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">
        <v>18</v>
      </c>
      <c r="F15" s="30"/>
      <c r="G15" s="30"/>
      <c r="H15" s="30"/>
      <c r="I15" s="108" t="s">
        <v>22</v>
      </c>
      <c r="J15" s="109" t="s">
        <v>1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23</v>
      </c>
      <c r="E17" s="30"/>
      <c r="F17" s="30"/>
      <c r="G17" s="30"/>
      <c r="H17" s="30"/>
      <c r="I17" s="108" t="s">
        <v>21</v>
      </c>
      <c r="J17" s="109" t="str">
        <f>'Rekapitulácia stavby'!AN13</f>
        <v/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82" t="str">
        <f>'Rekapitulácia stavby'!E14</f>
        <v xml:space="preserve"> </v>
      </c>
      <c r="F18" s="282"/>
      <c r="G18" s="282"/>
      <c r="H18" s="282"/>
      <c r="I18" s="108" t="s">
        <v>22</v>
      </c>
      <c r="J18" s="109" t="str">
        <f>'Rekapitulácia stavby'!AN14</f>
        <v/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25</v>
      </c>
      <c r="E20" s="30"/>
      <c r="F20" s="30"/>
      <c r="G20" s="30"/>
      <c r="H20" s="30"/>
      <c r="I20" s="108" t="s">
        <v>21</v>
      </c>
      <c r="J20" s="109" t="s">
        <v>1</v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/>
      <c r="F21" s="30"/>
      <c r="G21" s="30"/>
      <c r="H21" s="30"/>
      <c r="I21" s="108" t="s">
        <v>22</v>
      </c>
      <c r="J21" s="109" t="s">
        <v>1</v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27</v>
      </c>
      <c r="E23" s="30"/>
      <c r="F23" s="30"/>
      <c r="G23" s="30"/>
      <c r="H23" s="30"/>
      <c r="I23" s="108" t="s">
        <v>21</v>
      </c>
      <c r="J23" s="109" t="s">
        <v>1</v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/>
      <c r="F24" s="30"/>
      <c r="G24" s="30"/>
      <c r="H24" s="30"/>
      <c r="I24" s="108" t="s">
        <v>22</v>
      </c>
      <c r="J24" s="109" t="s">
        <v>1</v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28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83" t="s">
        <v>1</v>
      </c>
      <c r="F27" s="283"/>
      <c r="G27" s="283"/>
      <c r="H27" s="2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29</v>
      </c>
      <c r="E30" s="30"/>
      <c r="F30" s="30"/>
      <c r="G30" s="30"/>
      <c r="H30" s="30"/>
      <c r="I30" s="30"/>
      <c r="J30" s="116">
        <f>ROUND(J122, 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31</v>
      </c>
      <c r="G32" s="30"/>
      <c r="H32" s="30"/>
      <c r="I32" s="117" t="s">
        <v>30</v>
      </c>
      <c r="J32" s="117" t="s">
        <v>32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33</v>
      </c>
      <c r="E33" s="108" t="s">
        <v>34</v>
      </c>
      <c r="F33" s="119">
        <f>ROUND((SUM(BE122:BE145)),  2)</f>
        <v>0</v>
      </c>
      <c r="G33" s="30"/>
      <c r="H33" s="30"/>
      <c r="I33" s="120">
        <v>0.2</v>
      </c>
      <c r="J33" s="119">
        <f>ROUND(((SUM(BE122:BE145))*I33),  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35</v>
      </c>
      <c r="F34" s="119">
        <f>ROUND((SUM(BF122:BF145)),  2)</f>
        <v>0</v>
      </c>
      <c r="G34" s="30"/>
      <c r="H34" s="30"/>
      <c r="I34" s="120">
        <v>0.2</v>
      </c>
      <c r="J34" s="119">
        <f>ROUND(((SUM(BF122:BF145))*I34),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36</v>
      </c>
      <c r="F35" s="119">
        <f>ROUND((SUM(BG122:BG145)),  2)</f>
        <v>0</v>
      </c>
      <c r="G35" s="30"/>
      <c r="H35" s="30"/>
      <c r="I35" s="120">
        <v>0.2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37</v>
      </c>
      <c r="F36" s="119">
        <f>ROUND((SUM(BH122:BH145)),  2)</f>
        <v>0</v>
      </c>
      <c r="G36" s="30"/>
      <c r="H36" s="30"/>
      <c r="I36" s="120">
        <v>0.2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38</v>
      </c>
      <c r="F37" s="119">
        <f>ROUND((SUM(BI122:BI145)),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39</v>
      </c>
      <c r="E39" s="123"/>
      <c r="F39" s="123"/>
      <c r="G39" s="124" t="s">
        <v>40</v>
      </c>
      <c r="H39" s="125" t="s">
        <v>41</v>
      </c>
      <c r="I39" s="123"/>
      <c r="J39" s="126">
        <f>SUM(J30:J37)</f>
        <v>0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7"/>
      <c r="D50" s="128" t="s">
        <v>42</v>
      </c>
      <c r="E50" s="129"/>
      <c r="F50" s="129"/>
      <c r="G50" s="128" t="s">
        <v>43</v>
      </c>
      <c r="H50" s="129"/>
      <c r="I50" s="129"/>
      <c r="J50" s="129"/>
      <c r="K50" s="129"/>
      <c r="L50" s="47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0"/>
      <c r="B61" s="35"/>
      <c r="C61" s="30"/>
      <c r="D61" s="130" t="s">
        <v>44</v>
      </c>
      <c r="E61" s="131"/>
      <c r="F61" s="132" t="s">
        <v>45</v>
      </c>
      <c r="G61" s="130" t="s">
        <v>44</v>
      </c>
      <c r="H61" s="131"/>
      <c r="I61" s="131"/>
      <c r="J61" s="133" t="s">
        <v>45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0"/>
      <c r="B65" s="35"/>
      <c r="C65" s="30"/>
      <c r="D65" s="128" t="s">
        <v>46</v>
      </c>
      <c r="E65" s="134"/>
      <c r="F65" s="134"/>
      <c r="G65" s="128" t="s">
        <v>47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0"/>
      <c r="B76" s="35"/>
      <c r="C76" s="30"/>
      <c r="D76" s="130" t="s">
        <v>44</v>
      </c>
      <c r="E76" s="131"/>
      <c r="F76" s="132" t="s">
        <v>45</v>
      </c>
      <c r="G76" s="130" t="s">
        <v>44</v>
      </c>
      <c r="H76" s="131"/>
      <c r="I76" s="131"/>
      <c r="J76" s="133" t="s">
        <v>45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94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2"/>
      <c r="D85" s="32"/>
      <c r="E85" s="276" t="str">
        <f>E7</f>
        <v>Obnova Pamätníka oslobodenia mesta Krompachy</v>
      </c>
      <c r="F85" s="277"/>
      <c r="G85" s="277"/>
      <c r="H85" s="277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92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39" t="str">
        <f>E9</f>
        <v>SO-02 - Soklový obklad</v>
      </c>
      <c r="F87" s="275"/>
      <c r="G87" s="275"/>
      <c r="H87" s="275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2"/>
      <c r="E89" s="32"/>
      <c r="F89" s="25" t="str">
        <f>F12</f>
        <v>Mesto Krompachy</v>
      </c>
      <c r="G89" s="32"/>
      <c r="H89" s="32"/>
      <c r="I89" s="27" t="s">
        <v>19</v>
      </c>
      <c r="J89" s="62" t="str">
        <f>IF(J12="","",J12)</f>
        <v/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7" t="s">
        <v>20</v>
      </c>
      <c r="D91" s="32"/>
      <c r="E91" s="32"/>
      <c r="F91" s="25" t="str">
        <f>E15</f>
        <v>Mesto Krompachy</v>
      </c>
      <c r="G91" s="32"/>
      <c r="H91" s="32"/>
      <c r="I91" s="27" t="s">
        <v>25</v>
      </c>
      <c r="J91" s="28">
        <f>E21</f>
        <v>0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23</v>
      </c>
      <c r="D92" s="32"/>
      <c r="E92" s="32"/>
      <c r="F92" s="25" t="str">
        <f>IF(E18="","",E18)</f>
        <v xml:space="preserve"> </v>
      </c>
      <c r="G92" s="32"/>
      <c r="H92" s="32"/>
      <c r="I92" s="27" t="s">
        <v>27</v>
      </c>
      <c r="J92" s="28">
        <f>E24</f>
        <v>0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95</v>
      </c>
      <c r="D94" s="140"/>
      <c r="E94" s="140"/>
      <c r="F94" s="140"/>
      <c r="G94" s="140"/>
      <c r="H94" s="140"/>
      <c r="I94" s="140"/>
      <c r="J94" s="141" t="s">
        <v>96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97</v>
      </c>
      <c r="D96" s="32"/>
      <c r="E96" s="32"/>
      <c r="F96" s="32"/>
      <c r="G96" s="32"/>
      <c r="H96" s="32"/>
      <c r="I96" s="32"/>
      <c r="J96" s="80">
        <f>J122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6" t="s">
        <v>98</v>
      </c>
    </row>
    <row r="97" spans="1:31" s="9" customFormat="1" ht="24.95" customHeight="1">
      <c r="B97" s="143"/>
      <c r="C97" s="144"/>
      <c r="D97" s="145" t="s">
        <v>99</v>
      </c>
      <c r="E97" s="146"/>
      <c r="F97" s="146"/>
      <c r="G97" s="146"/>
      <c r="H97" s="146"/>
      <c r="I97" s="146"/>
      <c r="J97" s="147">
        <f>J123</f>
        <v>0</v>
      </c>
      <c r="K97" s="144"/>
      <c r="L97" s="148"/>
    </row>
    <row r="98" spans="1:31" s="10" customFormat="1" ht="19.899999999999999" customHeight="1">
      <c r="B98" s="149"/>
      <c r="C98" s="150"/>
      <c r="D98" s="151" t="s">
        <v>100</v>
      </c>
      <c r="E98" s="152"/>
      <c r="F98" s="152"/>
      <c r="G98" s="152"/>
      <c r="H98" s="152"/>
      <c r="I98" s="152"/>
      <c r="J98" s="153">
        <f>J124</f>
        <v>0</v>
      </c>
      <c r="K98" s="150"/>
      <c r="L98" s="154"/>
    </row>
    <row r="99" spans="1:31" s="10" customFormat="1" ht="19.899999999999999" customHeight="1">
      <c r="B99" s="149"/>
      <c r="C99" s="150"/>
      <c r="D99" s="151" t="s">
        <v>172</v>
      </c>
      <c r="E99" s="152"/>
      <c r="F99" s="152"/>
      <c r="G99" s="152"/>
      <c r="H99" s="152"/>
      <c r="I99" s="152"/>
      <c r="J99" s="153">
        <f>J128</f>
        <v>0</v>
      </c>
      <c r="K99" s="150"/>
      <c r="L99" s="154"/>
    </row>
    <row r="100" spans="1:31" s="9" customFormat="1" ht="24.95" customHeight="1">
      <c r="B100" s="143"/>
      <c r="C100" s="144"/>
      <c r="D100" s="145" t="s">
        <v>173</v>
      </c>
      <c r="E100" s="146"/>
      <c r="F100" s="146"/>
      <c r="G100" s="146"/>
      <c r="H100" s="146"/>
      <c r="I100" s="146"/>
      <c r="J100" s="147">
        <f>J130</f>
        <v>0</v>
      </c>
      <c r="K100" s="144"/>
      <c r="L100" s="148"/>
    </row>
    <row r="101" spans="1:31" s="10" customFormat="1" ht="19.899999999999999" customHeight="1">
      <c r="B101" s="149"/>
      <c r="C101" s="150"/>
      <c r="D101" s="151" t="s">
        <v>174</v>
      </c>
      <c r="E101" s="152"/>
      <c r="F101" s="152"/>
      <c r="G101" s="152"/>
      <c r="H101" s="152"/>
      <c r="I101" s="152"/>
      <c r="J101" s="153">
        <f>J131</f>
        <v>0</v>
      </c>
      <c r="K101" s="150"/>
      <c r="L101" s="154"/>
    </row>
    <row r="102" spans="1:31" s="10" customFormat="1" ht="19.899999999999999" customHeight="1">
      <c r="B102" s="149"/>
      <c r="C102" s="150"/>
      <c r="D102" s="151" t="s">
        <v>175</v>
      </c>
      <c r="E102" s="152"/>
      <c r="F102" s="152"/>
      <c r="G102" s="152"/>
      <c r="H102" s="152"/>
      <c r="I102" s="152"/>
      <c r="J102" s="153">
        <f>J138</f>
        <v>0</v>
      </c>
      <c r="K102" s="150"/>
      <c r="L102" s="154"/>
    </row>
    <row r="103" spans="1:31" s="2" customFormat="1" ht="21.75" customHeight="1">
      <c r="A103" s="30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47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customHeight="1">
      <c r="A104" s="30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7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5" customHeight="1">
      <c r="A108" s="30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22" t="s">
        <v>103</v>
      </c>
      <c r="D109" s="32"/>
      <c r="E109" s="32"/>
      <c r="F109" s="32"/>
      <c r="G109" s="32"/>
      <c r="H109" s="32"/>
      <c r="I109" s="32"/>
      <c r="J109" s="32"/>
      <c r="K109" s="32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13</v>
      </c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2"/>
      <c r="D112" s="32"/>
      <c r="E112" s="276" t="str">
        <f>E7</f>
        <v>Obnova Pamätníka oslobodenia mesta Krompachy</v>
      </c>
      <c r="F112" s="277"/>
      <c r="G112" s="277"/>
      <c r="H112" s="277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7" t="s">
        <v>92</v>
      </c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2"/>
      <c r="D114" s="32"/>
      <c r="E114" s="239" t="str">
        <f>E9</f>
        <v>SO-02 - Soklový obklad</v>
      </c>
      <c r="F114" s="275"/>
      <c r="G114" s="275"/>
      <c r="H114" s="275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7" t="s">
        <v>17</v>
      </c>
      <c r="D116" s="32"/>
      <c r="E116" s="32"/>
      <c r="F116" s="25" t="str">
        <f>F12</f>
        <v>Mesto Krompachy</v>
      </c>
      <c r="G116" s="32"/>
      <c r="H116" s="32"/>
      <c r="I116" s="27" t="s">
        <v>19</v>
      </c>
      <c r="J116" s="62" t="str">
        <f>IF(J12="","",J12)</f>
        <v/>
      </c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5.2" customHeight="1">
      <c r="A118" s="30"/>
      <c r="B118" s="31"/>
      <c r="C118" s="27" t="s">
        <v>20</v>
      </c>
      <c r="D118" s="32"/>
      <c r="E118" s="32"/>
      <c r="F118" s="25" t="str">
        <f>E15</f>
        <v>Mesto Krompachy</v>
      </c>
      <c r="G118" s="32"/>
      <c r="H118" s="32"/>
      <c r="I118" s="27" t="s">
        <v>25</v>
      </c>
      <c r="J118" s="28">
        <f>E21</f>
        <v>0</v>
      </c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2" customHeight="1">
      <c r="A119" s="30"/>
      <c r="B119" s="31"/>
      <c r="C119" s="27" t="s">
        <v>23</v>
      </c>
      <c r="D119" s="32"/>
      <c r="E119" s="32"/>
      <c r="F119" s="25" t="str">
        <f>IF(E18="","",E18)</f>
        <v xml:space="preserve"> </v>
      </c>
      <c r="G119" s="32"/>
      <c r="H119" s="32"/>
      <c r="I119" s="27" t="s">
        <v>27</v>
      </c>
      <c r="J119" s="28">
        <f>E24</f>
        <v>0</v>
      </c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0.35" customHeight="1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11" customFormat="1" ht="29.25" customHeight="1">
      <c r="A121" s="155"/>
      <c r="B121" s="156"/>
      <c r="C121" s="157" t="s">
        <v>104</v>
      </c>
      <c r="D121" s="158" t="s">
        <v>54</v>
      </c>
      <c r="E121" s="158" t="s">
        <v>50</v>
      </c>
      <c r="F121" s="158" t="s">
        <v>51</v>
      </c>
      <c r="G121" s="158" t="s">
        <v>105</v>
      </c>
      <c r="H121" s="158" t="s">
        <v>106</v>
      </c>
      <c r="I121" s="158" t="s">
        <v>107</v>
      </c>
      <c r="J121" s="159" t="s">
        <v>96</v>
      </c>
      <c r="K121" s="160" t="s">
        <v>108</v>
      </c>
      <c r="L121" s="161"/>
      <c r="M121" s="71" t="s">
        <v>1</v>
      </c>
      <c r="N121" s="72" t="s">
        <v>33</v>
      </c>
      <c r="O121" s="72" t="s">
        <v>109</v>
      </c>
      <c r="P121" s="72" t="s">
        <v>110</v>
      </c>
      <c r="Q121" s="72" t="s">
        <v>111</v>
      </c>
      <c r="R121" s="72" t="s">
        <v>112</v>
      </c>
      <c r="S121" s="72" t="s">
        <v>113</v>
      </c>
      <c r="T121" s="73" t="s">
        <v>114</v>
      </c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</row>
    <row r="122" spans="1:65" s="2" customFormat="1" ht="22.9" customHeight="1">
      <c r="A122" s="30"/>
      <c r="B122" s="31"/>
      <c r="C122" s="78" t="s">
        <v>97</v>
      </c>
      <c r="D122" s="32"/>
      <c r="E122" s="32"/>
      <c r="F122" s="32"/>
      <c r="G122" s="32"/>
      <c r="H122" s="32"/>
      <c r="I122" s="32"/>
      <c r="J122" s="162">
        <f>BK122</f>
        <v>0</v>
      </c>
      <c r="K122" s="32"/>
      <c r="L122" s="35"/>
      <c r="M122" s="74"/>
      <c r="N122" s="163"/>
      <c r="O122" s="75"/>
      <c r="P122" s="164">
        <f>P123+P130</f>
        <v>23.444237999999999</v>
      </c>
      <c r="Q122" s="75"/>
      <c r="R122" s="164">
        <f>R123+R130</f>
        <v>0.95290883000000004</v>
      </c>
      <c r="S122" s="75"/>
      <c r="T122" s="165">
        <f>T123+T130</f>
        <v>8.0093999999999999E-2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6" t="s">
        <v>68</v>
      </c>
      <c r="AU122" s="16" t="s">
        <v>98</v>
      </c>
      <c r="BK122" s="166">
        <f>BK123+BK130</f>
        <v>0</v>
      </c>
    </row>
    <row r="123" spans="1:65" s="12" customFormat="1" ht="25.9" customHeight="1">
      <c r="B123" s="167"/>
      <c r="C123" s="168"/>
      <c r="D123" s="169" t="s">
        <v>68</v>
      </c>
      <c r="E123" s="170" t="s">
        <v>115</v>
      </c>
      <c r="F123" s="170" t="s">
        <v>116</v>
      </c>
      <c r="G123" s="168"/>
      <c r="H123" s="168"/>
      <c r="I123" s="168"/>
      <c r="J123" s="171">
        <f>BK123</f>
        <v>0</v>
      </c>
      <c r="K123" s="168"/>
      <c r="L123" s="172"/>
      <c r="M123" s="173"/>
      <c r="N123" s="174"/>
      <c r="O123" s="174"/>
      <c r="P123" s="175">
        <f>P124+P128</f>
        <v>7.8544839999999994</v>
      </c>
      <c r="Q123" s="174"/>
      <c r="R123" s="175">
        <f>R124+R128</f>
        <v>1.9070000000000003E-4</v>
      </c>
      <c r="S123" s="174"/>
      <c r="T123" s="176">
        <f>T124+T128</f>
        <v>0</v>
      </c>
      <c r="AR123" s="177" t="s">
        <v>77</v>
      </c>
      <c r="AT123" s="178" t="s">
        <v>68</v>
      </c>
      <c r="AU123" s="178" t="s">
        <v>69</v>
      </c>
      <c r="AY123" s="177" t="s">
        <v>117</v>
      </c>
      <c r="BK123" s="179">
        <f>BK124+BK128</f>
        <v>0</v>
      </c>
    </row>
    <row r="124" spans="1:65" s="12" customFormat="1" ht="22.9" customHeight="1">
      <c r="B124" s="167"/>
      <c r="C124" s="168"/>
      <c r="D124" s="169" t="s">
        <v>68</v>
      </c>
      <c r="E124" s="180" t="s">
        <v>118</v>
      </c>
      <c r="F124" s="180" t="s">
        <v>119</v>
      </c>
      <c r="G124" s="168"/>
      <c r="H124" s="168"/>
      <c r="I124" s="168"/>
      <c r="J124" s="181">
        <f>BK124</f>
        <v>0</v>
      </c>
      <c r="K124" s="168"/>
      <c r="L124" s="172"/>
      <c r="M124" s="173"/>
      <c r="N124" s="174"/>
      <c r="O124" s="174"/>
      <c r="P124" s="175">
        <f>SUM(P125:P127)</f>
        <v>6.9986899999999999</v>
      </c>
      <c r="Q124" s="174"/>
      <c r="R124" s="175">
        <f>SUM(R125:R127)</f>
        <v>1.9070000000000003E-4</v>
      </c>
      <c r="S124" s="174"/>
      <c r="T124" s="176">
        <f>SUM(T125:T127)</f>
        <v>0</v>
      </c>
      <c r="AR124" s="177" t="s">
        <v>77</v>
      </c>
      <c r="AT124" s="178" t="s">
        <v>68</v>
      </c>
      <c r="AU124" s="178" t="s">
        <v>77</v>
      </c>
      <c r="AY124" s="177" t="s">
        <v>117</v>
      </c>
      <c r="BK124" s="179">
        <f>SUM(BK125:BK127)</f>
        <v>0</v>
      </c>
    </row>
    <row r="125" spans="1:65" s="2" customFormat="1" ht="33" customHeight="1">
      <c r="A125" s="30"/>
      <c r="B125" s="31"/>
      <c r="C125" s="182" t="s">
        <v>77</v>
      </c>
      <c r="D125" s="182" t="s">
        <v>120</v>
      </c>
      <c r="E125" s="183" t="s">
        <v>176</v>
      </c>
      <c r="F125" s="184" t="s">
        <v>177</v>
      </c>
      <c r="G125" s="185" t="s">
        <v>178</v>
      </c>
      <c r="H125" s="186">
        <v>19.07</v>
      </c>
      <c r="I125" s="187"/>
      <c r="J125" s="187">
        <f>ROUND(I125*H125,2)</f>
        <v>0</v>
      </c>
      <c r="K125" s="188"/>
      <c r="L125" s="35"/>
      <c r="M125" s="189" t="s">
        <v>1</v>
      </c>
      <c r="N125" s="190" t="s">
        <v>35</v>
      </c>
      <c r="O125" s="191">
        <v>0.36699999999999999</v>
      </c>
      <c r="P125" s="191">
        <f>O125*H125</f>
        <v>6.9986899999999999</v>
      </c>
      <c r="Q125" s="191">
        <v>1.0000000000000001E-5</v>
      </c>
      <c r="R125" s="191">
        <f>Q125*H125</f>
        <v>1.9070000000000003E-4</v>
      </c>
      <c r="S125" s="191">
        <v>0</v>
      </c>
      <c r="T125" s="192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93" t="s">
        <v>124</v>
      </c>
      <c r="AT125" s="193" t="s">
        <v>120</v>
      </c>
      <c r="AU125" s="193" t="s">
        <v>118</v>
      </c>
      <c r="AY125" s="16" t="s">
        <v>117</v>
      </c>
      <c r="BE125" s="194">
        <f>IF(N125="základná",J125,0)</f>
        <v>0</v>
      </c>
      <c r="BF125" s="194">
        <f>IF(N125="znížená",J125,0)</f>
        <v>0</v>
      </c>
      <c r="BG125" s="194">
        <f>IF(N125="zákl. prenesená",J125,0)</f>
        <v>0</v>
      </c>
      <c r="BH125" s="194">
        <f>IF(N125="zníž. prenesená",J125,0)</f>
        <v>0</v>
      </c>
      <c r="BI125" s="194">
        <f>IF(N125="nulová",J125,0)</f>
        <v>0</v>
      </c>
      <c r="BJ125" s="16" t="s">
        <v>118</v>
      </c>
      <c r="BK125" s="194">
        <f>ROUND(I125*H125,2)</f>
        <v>0</v>
      </c>
      <c r="BL125" s="16" t="s">
        <v>124</v>
      </c>
      <c r="BM125" s="193" t="s">
        <v>179</v>
      </c>
    </row>
    <row r="126" spans="1:65" s="13" customFormat="1">
      <c r="B126" s="195"/>
      <c r="C126" s="196"/>
      <c r="D126" s="197" t="s">
        <v>126</v>
      </c>
      <c r="E126" s="198" t="s">
        <v>1</v>
      </c>
      <c r="F126" s="199" t="s">
        <v>180</v>
      </c>
      <c r="G126" s="196"/>
      <c r="H126" s="200">
        <v>19.07</v>
      </c>
      <c r="I126" s="196"/>
      <c r="J126" s="196"/>
      <c r="K126" s="196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126</v>
      </c>
      <c r="AU126" s="205" t="s">
        <v>118</v>
      </c>
      <c r="AV126" s="13" t="s">
        <v>118</v>
      </c>
      <c r="AW126" s="13" t="s">
        <v>26</v>
      </c>
      <c r="AX126" s="13" t="s">
        <v>69</v>
      </c>
      <c r="AY126" s="205" t="s">
        <v>117</v>
      </c>
    </row>
    <row r="127" spans="1:65" s="14" customFormat="1">
      <c r="B127" s="206"/>
      <c r="C127" s="207"/>
      <c r="D127" s="197" t="s">
        <v>126</v>
      </c>
      <c r="E127" s="208" t="s">
        <v>1</v>
      </c>
      <c r="F127" s="209" t="s">
        <v>130</v>
      </c>
      <c r="G127" s="207"/>
      <c r="H127" s="210">
        <v>19.07</v>
      </c>
      <c r="I127" s="207"/>
      <c r="J127" s="207"/>
      <c r="K127" s="207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126</v>
      </c>
      <c r="AU127" s="215" t="s">
        <v>118</v>
      </c>
      <c r="AV127" s="14" t="s">
        <v>124</v>
      </c>
      <c r="AW127" s="14" t="s">
        <v>26</v>
      </c>
      <c r="AX127" s="14" t="s">
        <v>77</v>
      </c>
      <c r="AY127" s="215" t="s">
        <v>117</v>
      </c>
    </row>
    <row r="128" spans="1:65" s="12" customFormat="1" ht="22.9" customHeight="1">
      <c r="B128" s="167"/>
      <c r="C128" s="168"/>
      <c r="D128" s="169" t="s">
        <v>68</v>
      </c>
      <c r="E128" s="180" t="s">
        <v>181</v>
      </c>
      <c r="F128" s="180" t="s">
        <v>182</v>
      </c>
      <c r="G128" s="168"/>
      <c r="H128" s="168"/>
      <c r="I128" s="168"/>
      <c r="J128" s="181">
        <f>BK128</f>
        <v>0</v>
      </c>
      <c r="K128" s="168"/>
      <c r="L128" s="172"/>
      <c r="M128" s="173"/>
      <c r="N128" s="174"/>
      <c r="O128" s="174"/>
      <c r="P128" s="175">
        <f>P129</f>
        <v>0.85579399999999994</v>
      </c>
      <c r="Q128" s="174"/>
      <c r="R128" s="175">
        <f>R129</f>
        <v>0</v>
      </c>
      <c r="S128" s="174"/>
      <c r="T128" s="176">
        <f>T129</f>
        <v>0</v>
      </c>
      <c r="AR128" s="177" t="s">
        <v>77</v>
      </c>
      <c r="AT128" s="178" t="s">
        <v>68</v>
      </c>
      <c r="AU128" s="178" t="s">
        <v>77</v>
      </c>
      <c r="AY128" s="177" t="s">
        <v>117</v>
      </c>
      <c r="BK128" s="179">
        <f>BK129</f>
        <v>0</v>
      </c>
    </row>
    <row r="129" spans="1:65" s="2" customFormat="1" ht="21.75" customHeight="1">
      <c r="A129" s="30"/>
      <c r="B129" s="31"/>
      <c r="C129" s="182" t="s">
        <v>118</v>
      </c>
      <c r="D129" s="182" t="s">
        <v>120</v>
      </c>
      <c r="E129" s="183" t="s">
        <v>138</v>
      </c>
      <c r="F129" s="184" t="s">
        <v>139</v>
      </c>
      <c r="G129" s="185" t="s">
        <v>140</v>
      </c>
      <c r="H129" s="186">
        <v>0.95299999999999996</v>
      </c>
      <c r="I129" s="187"/>
      <c r="J129" s="187">
        <f>ROUND(I129*H129,2)</f>
        <v>0</v>
      </c>
      <c r="K129" s="188"/>
      <c r="L129" s="35"/>
      <c r="M129" s="189" t="s">
        <v>1</v>
      </c>
      <c r="N129" s="190" t="s">
        <v>35</v>
      </c>
      <c r="O129" s="191">
        <v>0.89800000000000002</v>
      </c>
      <c r="P129" s="191">
        <f>O129*H129</f>
        <v>0.85579399999999994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93" t="s">
        <v>124</v>
      </c>
      <c r="AT129" s="193" t="s">
        <v>120</v>
      </c>
      <c r="AU129" s="193" t="s">
        <v>118</v>
      </c>
      <c r="AY129" s="16" t="s">
        <v>117</v>
      </c>
      <c r="BE129" s="194">
        <f>IF(N129="základná",J129,0)</f>
        <v>0</v>
      </c>
      <c r="BF129" s="194">
        <f>IF(N129="znížená",J129,0)</f>
        <v>0</v>
      </c>
      <c r="BG129" s="194">
        <f>IF(N129="zákl. prenesená",J129,0)</f>
        <v>0</v>
      </c>
      <c r="BH129" s="194">
        <f>IF(N129="zníž. prenesená",J129,0)</f>
        <v>0</v>
      </c>
      <c r="BI129" s="194">
        <f>IF(N129="nulová",J129,0)</f>
        <v>0</v>
      </c>
      <c r="BJ129" s="16" t="s">
        <v>118</v>
      </c>
      <c r="BK129" s="194">
        <f>ROUND(I129*H129,2)</f>
        <v>0</v>
      </c>
      <c r="BL129" s="16" t="s">
        <v>124</v>
      </c>
      <c r="BM129" s="193" t="s">
        <v>183</v>
      </c>
    </row>
    <row r="130" spans="1:65" s="12" customFormat="1" ht="25.9" customHeight="1">
      <c r="B130" s="167"/>
      <c r="C130" s="168"/>
      <c r="D130" s="169" t="s">
        <v>68</v>
      </c>
      <c r="E130" s="170" t="s">
        <v>184</v>
      </c>
      <c r="F130" s="170" t="s">
        <v>185</v>
      </c>
      <c r="G130" s="168"/>
      <c r="H130" s="168"/>
      <c r="I130" s="168"/>
      <c r="J130" s="171">
        <f>BK130</f>
        <v>0</v>
      </c>
      <c r="K130" s="168"/>
      <c r="L130" s="172"/>
      <c r="M130" s="173"/>
      <c r="N130" s="174"/>
      <c r="O130" s="174"/>
      <c r="P130" s="175">
        <f>P131+P138</f>
        <v>15.589753999999999</v>
      </c>
      <c r="Q130" s="174"/>
      <c r="R130" s="175">
        <f>R131+R138</f>
        <v>0.95271813000000005</v>
      </c>
      <c r="S130" s="174"/>
      <c r="T130" s="176">
        <f>T131+T138</f>
        <v>8.0093999999999999E-2</v>
      </c>
      <c r="AR130" s="177" t="s">
        <v>118</v>
      </c>
      <c r="AT130" s="178" t="s">
        <v>68</v>
      </c>
      <c r="AU130" s="178" t="s">
        <v>69</v>
      </c>
      <c r="AY130" s="177" t="s">
        <v>117</v>
      </c>
      <c r="BK130" s="179">
        <f>BK131+BK138</f>
        <v>0</v>
      </c>
    </row>
    <row r="131" spans="1:65" s="12" customFormat="1" ht="22.9" customHeight="1">
      <c r="B131" s="167"/>
      <c r="C131" s="168"/>
      <c r="D131" s="169" t="s">
        <v>68</v>
      </c>
      <c r="E131" s="180" t="s">
        <v>186</v>
      </c>
      <c r="F131" s="180" t="s">
        <v>187</v>
      </c>
      <c r="G131" s="168"/>
      <c r="H131" s="168"/>
      <c r="I131" s="168"/>
      <c r="J131" s="181">
        <f>BK131</f>
        <v>0</v>
      </c>
      <c r="K131" s="168"/>
      <c r="L131" s="172"/>
      <c r="M131" s="173"/>
      <c r="N131" s="174"/>
      <c r="O131" s="174"/>
      <c r="P131" s="175">
        <f>SUM(P132:P137)</f>
        <v>0.56640800000000002</v>
      </c>
      <c r="Q131" s="174"/>
      <c r="R131" s="175">
        <f>SUM(R132:R137)</f>
        <v>0</v>
      </c>
      <c r="S131" s="174"/>
      <c r="T131" s="176">
        <f>SUM(T132:T137)</f>
        <v>8.0093999999999999E-2</v>
      </c>
      <c r="AR131" s="177" t="s">
        <v>118</v>
      </c>
      <c r="AT131" s="178" t="s">
        <v>68</v>
      </c>
      <c r="AU131" s="178" t="s">
        <v>77</v>
      </c>
      <c r="AY131" s="177" t="s">
        <v>117</v>
      </c>
      <c r="BK131" s="179">
        <f>SUM(BK132:BK137)</f>
        <v>0</v>
      </c>
    </row>
    <row r="132" spans="1:65" s="2" customFormat="1" ht="21.75" customHeight="1">
      <c r="A132" s="30"/>
      <c r="B132" s="31"/>
      <c r="C132" s="182" t="s">
        <v>134</v>
      </c>
      <c r="D132" s="182" t="s">
        <v>120</v>
      </c>
      <c r="E132" s="183" t="s">
        <v>188</v>
      </c>
      <c r="F132" s="184" t="s">
        <v>189</v>
      </c>
      <c r="G132" s="185" t="s">
        <v>123</v>
      </c>
      <c r="H132" s="186">
        <v>5.7210000000000001</v>
      </c>
      <c r="I132" s="187"/>
      <c r="J132" s="187">
        <f>ROUND(I132*H132,2)</f>
        <v>0</v>
      </c>
      <c r="K132" s="188"/>
      <c r="L132" s="35"/>
      <c r="M132" s="189" t="s">
        <v>1</v>
      </c>
      <c r="N132" s="190" t="s">
        <v>35</v>
      </c>
      <c r="O132" s="191">
        <v>8.7999999999999995E-2</v>
      </c>
      <c r="P132" s="191">
        <f>O132*H132</f>
        <v>0.50344800000000001</v>
      </c>
      <c r="Q132" s="191">
        <v>0</v>
      </c>
      <c r="R132" s="191">
        <f>Q132*H132</f>
        <v>0</v>
      </c>
      <c r="S132" s="191">
        <v>1.4E-2</v>
      </c>
      <c r="T132" s="192">
        <f>S132*H132</f>
        <v>8.0093999999999999E-2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93" t="s">
        <v>124</v>
      </c>
      <c r="AT132" s="193" t="s">
        <v>120</v>
      </c>
      <c r="AU132" s="193" t="s">
        <v>118</v>
      </c>
      <c r="AY132" s="16" t="s">
        <v>117</v>
      </c>
      <c r="BE132" s="194">
        <f>IF(N132="základná",J132,0)</f>
        <v>0</v>
      </c>
      <c r="BF132" s="194">
        <f>IF(N132="znížená",J132,0)</f>
        <v>0</v>
      </c>
      <c r="BG132" s="194">
        <f>IF(N132="zákl. prenesená",J132,0)</f>
        <v>0</v>
      </c>
      <c r="BH132" s="194">
        <f>IF(N132="zníž. prenesená",J132,0)</f>
        <v>0</v>
      </c>
      <c r="BI132" s="194">
        <f>IF(N132="nulová",J132,0)</f>
        <v>0</v>
      </c>
      <c r="BJ132" s="16" t="s">
        <v>118</v>
      </c>
      <c r="BK132" s="194">
        <f>ROUND(I132*H132,2)</f>
        <v>0</v>
      </c>
      <c r="BL132" s="16" t="s">
        <v>124</v>
      </c>
      <c r="BM132" s="193" t="s">
        <v>190</v>
      </c>
    </row>
    <row r="133" spans="1:65" s="13" customFormat="1">
      <c r="B133" s="195"/>
      <c r="C133" s="196"/>
      <c r="D133" s="197" t="s">
        <v>126</v>
      </c>
      <c r="E133" s="198" t="s">
        <v>1</v>
      </c>
      <c r="F133" s="199" t="s">
        <v>191</v>
      </c>
      <c r="G133" s="196"/>
      <c r="H133" s="200">
        <v>5.7210000000000001</v>
      </c>
      <c r="I133" s="196"/>
      <c r="J133" s="196"/>
      <c r="K133" s="196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126</v>
      </c>
      <c r="AU133" s="205" t="s">
        <v>118</v>
      </c>
      <c r="AV133" s="13" t="s">
        <v>118</v>
      </c>
      <c r="AW133" s="13" t="s">
        <v>26</v>
      </c>
      <c r="AX133" s="13" t="s">
        <v>69</v>
      </c>
      <c r="AY133" s="205" t="s">
        <v>117</v>
      </c>
    </row>
    <row r="134" spans="1:65" s="14" customFormat="1">
      <c r="B134" s="206"/>
      <c r="C134" s="207"/>
      <c r="D134" s="197" t="s">
        <v>126</v>
      </c>
      <c r="E134" s="208" t="s">
        <v>1</v>
      </c>
      <c r="F134" s="209" t="s">
        <v>130</v>
      </c>
      <c r="G134" s="207"/>
      <c r="H134" s="210">
        <v>5.7210000000000001</v>
      </c>
      <c r="I134" s="207"/>
      <c r="J134" s="207"/>
      <c r="K134" s="207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126</v>
      </c>
      <c r="AU134" s="215" t="s">
        <v>118</v>
      </c>
      <c r="AV134" s="14" t="s">
        <v>124</v>
      </c>
      <c r="AW134" s="14" t="s">
        <v>26</v>
      </c>
      <c r="AX134" s="14" t="s">
        <v>77</v>
      </c>
      <c r="AY134" s="215" t="s">
        <v>117</v>
      </c>
    </row>
    <row r="135" spans="1:65" s="2" customFormat="1" ht="16.5" customHeight="1">
      <c r="A135" s="30"/>
      <c r="B135" s="31"/>
      <c r="C135" s="182" t="s">
        <v>124</v>
      </c>
      <c r="D135" s="182" t="s">
        <v>120</v>
      </c>
      <c r="E135" s="183" t="s">
        <v>163</v>
      </c>
      <c r="F135" s="184" t="s">
        <v>164</v>
      </c>
      <c r="G135" s="185" t="s">
        <v>140</v>
      </c>
      <c r="H135" s="186">
        <v>0.08</v>
      </c>
      <c r="I135" s="187"/>
      <c r="J135" s="187">
        <f>ROUND(I135*H135,2)</f>
        <v>0</v>
      </c>
      <c r="K135" s="188"/>
      <c r="L135" s="35"/>
      <c r="M135" s="189" t="s">
        <v>1</v>
      </c>
      <c r="N135" s="190" t="s">
        <v>35</v>
      </c>
      <c r="O135" s="191">
        <v>0.59799999999999998</v>
      </c>
      <c r="P135" s="191">
        <f>O135*H135</f>
        <v>4.7840000000000001E-2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93" t="s">
        <v>124</v>
      </c>
      <c r="AT135" s="193" t="s">
        <v>120</v>
      </c>
      <c r="AU135" s="193" t="s">
        <v>118</v>
      </c>
      <c r="AY135" s="16" t="s">
        <v>117</v>
      </c>
      <c r="BE135" s="194">
        <f>IF(N135="základná",J135,0)</f>
        <v>0</v>
      </c>
      <c r="BF135" s="194">
        <f>IF(N135="znížená",J135,0)</f>
        <v>0</v>
      </c>
      <c r="BG135" s="194">
        <f>IF(N135="zákl. prenesená",J135,0)</f>
        <v>0</v>
      </c>
      <c r="BH135" s="194">
        <f>IF(N135="zníž. prenesená",J135,0)</f>
        <v>0</v>
      </c>
      <c r="BI135" s="194">
        <f>IF(N135="nulová",J135,0)</f>
        <v>0</v>
      </c>
      <c r="BJ135" s="16" t="s">
        <v>118</v>
      </c>
      <c r="BK135" s="194">
        <f>ROUND(I135*H135,2)</f>
        <v>0</v>
      </c>
      <c r="BL135" s="16" t="s">
        <v>124</v>
      </c>
      <c r="BM135" s="193" t="s">
        <v>192</v>
      </c>
    </row>
    <row r="136" spans="1:65" s="2" customFormat="1" ht="21.75" customHeight="1">
      <c r="A136" s="30"/>
      <c r="B136" s="31"/>
      <c r="C136" s="182" t="s">
        <v>144</v>
      </c>
      <c r="D136" s="182" t="s">
        <v>120</v>
      </c>
      <c r="E136" s="183" t="s">
        <v>167</v>
      </c>
      <c r="F136" s="184" t="s">
        <v>168</v>
      </c>
      <c r="G136" s="185" t="s">
        <v>140</v>
      </c>
      <c r="H136" s="186">
        <v>2.16</v>
      </c>
      <c r="I136" s="187"/>
      <c r="J136" s="187">
        <f>ROUND(I136*H136,2)</f>
        <v>0</v>
      </c>
      <c r="K136" s="188"/>
      <c r="L136" s="35"/>
      <c r="M136" s="189" t="s">
        <v>1</v>
      </c>
      <c r="N136" s="190" t="s">
        <v>35</v>
      </c>
      <c r="O136" s="191">
        <v>7.0000000000000001E-3</v>
      </c>
      <c r="P136" s="191">
        <f>O136*H136</f>
        <v>1.5120000000000001E-2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93" t="s">
        <v>124</v>
      </c>
      <c r="AT136" s="193" t="s">
        <v>120</v>
      </c>
      <c r="AU136" s="193" t="s">
        <v>118</v>
      </c>
      <c r="AY136" s="16" t="s">
        <v>117</v>
      </c>
      <c r="BE136" s="194">
        <f>IF(N136="základná",J136,0)</f>
        <v>0</v>
      </c>
      <c r="BF136" s="194">
        <f>IF(N136="znížená",J136,0)</f>
        <v>0</v>
      </c>
      <c r="BG136" s="194">
        <f>IF(N136="zákl. prenesená",J136,0)</f>
        <v>0</v>
      </c>
      <c r="BH136" s="194">
        <f>IF(N136="zníž. prenesená",J136,0)</f>
        <v>0</v>
      </c>
      <c r="BI136" s="194">
        <f>IF(N136="nulová",J136,0)</f>
        <v>0</v>
      </c>
      <c r="BJ136" s="16" t="s">
        <v>118</v>
      </c>
      <c r="BK136" s="194">
        <f>ROUND(I136*H136,2)</f>
        <v>0</v>
      </c>
      <c r="BL136" s="16" t="s">
        <v>124</v>
      </c>
      <c r="BM136" s="193" t="s">
        <v>193</v>
      </c>
    </row>
    <row r="137" spans="1:65" s="13" customFormat="1">
      <c r="B137" s="195"/>
      <c r="C137" s="196"/>
      <c r="D137" s="197" t="s">
        <v>126</v>
      </c>
      <c r="E137" s="196"/>
      <c r="F137" s="199" t="s">
        <v>194</v>
      </c>
      <c r="G137" s="196"/>
      <c r="H137" s="200">
        <v>2.16</v>
      </c>
      <c r="I137" s="196"/>
      <c r="J137" s="196"/>
      <c r="K137" s="196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126</v>
      </c>
      <c r="AU137" s="205" t="s">
        <v>118</v>
      </c>
      <c r="AV137" s="13" t="s">
        <v>118</v>
      </c>
      <c r="AW137" s="13" t="s">
        <v>4</v>
      </c>
      <c r="AX137" s="13" t="s">
        <v>77</v>
      </c>
      <c r="AY137" s="205" t="s">
        <v>117</v>
      </c>
    </row>
    <row r="138" spans="1:65" s="12" customFormat="1" ht="22.9" customHeight="1">
      <c r="B138" s="167"/>
      <c r="C138" s="168"/>
      <c r="D138" s="169" t="s">
        <v>68</v>
      </c>
      <c r="E138" s="180" t="s">
        <v>195</v>
      </c>
      <c r="F138" s="180" t="s">
        <v>196</v>
      </c>
      <c r="G138" s="168"/>
      <c r="H138" s="168"/>
      <c r="I138" s="168"/>
      <c r="J138" s="181">
        <f>BK138</f>
        <v>0</v>
      </c>
      <c r="K138" s="168"/>
      <c r="L138" s="172"/>
      <c r="M138" s="173"/>
      <c r="N138" s="174"/>
      <c r="O138" s="174"/>
      <c r="P138" s="175">
        <f>SUM(P139:P145)</f>
        <v>15.023346</v>
      </c>
      <c r="Q138" s="174"/>
      <c r="R138" s="175">
        <f>SUM(R139:R145)</f>
        <v>0.95271813000000005</v>
      </c>
      <c r="S138" s="174"/>
      <c r="T138" s="176">
        <f>SUM(T139:T145)</f>
        <v>0</v>
      </c>
      <c r="AR138" s="177" t="s">
        <v>118</v>
      </c>
      <c r="AT138" s="178" t="s">
        <v>68</v>
      </c>
      <c r="AU138" s="178" t="s">
        <v>77</v>
      </c>
      <c r="AY138" s="177" t="s">
        <v>117</v>
      </c>
      <c r="BK138" s="179">
        <f>SUM(BK139:BK145)</f>
        <v>0</v>
      </c>
    </row>
    <row r="139" spans="1:65" s="2" customFormat="1" ht="21.75" customHeight="1">
      <c r="A139" s="30"/>
      <c r="B139" s="31"/>
      <c r="C139" s="182" t="s">
        <v>142</v>
      </c>
      <c r="D139" s="182" t="s">
        <v>120</v>
      </c>
      <c r="E139" s="183" t="s">
        <v>197</v>
      </c>
      <c r="F139" s="184" t="s">
        <v>198</v>
      </c>
      <c r="G139" s="185" t="s">
        <v>123</v>
      </c>
      <c r="H139" s="186">
        <v>5.7210000000000001</v>
      </c>
      <c r="I139" s="187"/>
      <c r="J139" s="187">
        <f>ROUND(I139*H139,2)</f>
        <v>0</v>
      </c>
      <c r="K139" s="188"/>
      <c r="L139" s="35"/>
      <c r="M139" s="189" t="s">
        <v>1</v>
      </c>
      <c r="N139" s="190" t="s">
        <v>35</v>
      </c>
      <c r="O139" s="191">
        <v>2.6259999999999999</v>
      </c>
      <c r="P139" s="191">
        <f>O139*H139</f>
        <v>15.023346</v>
      </c>
      <c r="Q139" s="191">
        <v>2.6530000000000001E-2</v>
      </c>
      <c r="R139" s="191">
        <f>Q139*H139</f>
        <v>0.15177813000000001</v>
      </c>
      <c r="S139" s="191">
        <v>0</v>
      </c>
      <c r="T139" s="192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93" t="s">
        <v>124</v>
      </c>
      <c r="AT139" s="193" t="s">
        <v>120</v>
      </c>
      <c r="AU139" s="193" t="s">
        <v>118</v>
      </c>
      <c r="AY139" s="16" t="s">
        <v>117</v>
      </c>
      <c r="BE139" s="194">
        <f>IF(N139="základná",J139,0)</f>
        <v>0</v>
      </c>
      <c r="BF139" s="194">
        <f>IF(N139="znížená",J139,0)</f>
        <v>0</v>
      </c>
      <c r="BG139" s="194">
        <f>IF(N139="zákl. prenesená",J139,0)</f>
        <v>0</v>
      </c>
      <c r="BH139" s="194">
        <f>IF(N139="zníž. prenesená",J139,0)</f>
        <v>0</v>
      </c>
      <c r="BI139" s="194">
        <f>IF(N139="nulová",J139,0)</f>
        <v>0</v>
      </c>
      <c r="BJ139" s="16" t="s">
        <v>118</v>
      </c>
      <c r="BK139" s="194">
        <f>ROUND(I139*H139,2)</f>
        <v>0</v>
      </c>
      <c r="BL139" s="16" t="s">
        <v>124</v>
      </c>
      <c r="BM139" s="193" t="s">
        <v>199</v>
      </c>
    </row>
    <row r="140" spans="1:65" s="13" customFormat="1">
      <c r="B140" s="195"/>
      <c r="C140" s="196"/>
      <c r="D140" s="197" t="s">
        <v>126</v>
      </c>
      <c r="E140" s="198" t="s">
        <v>1</v>
      </c>
      <c r="F140" s="199" t="s">
        <v>191</v>
      </c>
      <c r="G140" s="196"/>
      <c r="H140" s="200">
        <v>5.7210000000000001</v>
      </c>
      <c r="I140" s="196"/>
      <c r="J140" s="196"/>
      <c r="K140" s="196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126</v>
      </c>
      <c r="AU140" s="205" t="s">
        <v>118</v>
      </c>
      <c r="AV140" s="13" t="s">
        <v>118</v>
      </c>
      <c r="AW140" s="13" t="s">
        <v>26</v>
      </c>
      <c r="AX140" s="13" t="s">
        <v>69</v>
      </c>
      <c r="AY140" s="205" t="s">
        <v>117</v>
      </c>
    </row>
    <row r="141" spans="1:65" s="14" customFormat="1">
      <c r="B141" s="206"/>
      <c r="C141" s="207"/>
      <c r="D141" s="197" t="s">
        <v>126</v>
      </c>
      <c r="E141" s="208" t="s">
        <v>1</v>
      </c>
      <c r="F141" s="209" t="s">
        <v>130</v>
      </c>
      <c r="G141" s="207"/>
      <c r="H141" s="210">
        <v>5.7210000000000001</v>
      </c>
      <c r="I141" s="207"/>
      <c r="J141" s="207"/>
      <c r="K141" s="207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126</v>
      </c>
      <c r="AU141" s="215" t="s">
        <v>118</v>
      </c>
      <c r="AV141" s="14" t="s">
        <v>124</v>
      </c>
      <c r="AW141" s="14" t="s">
        <v>26</v>
      </c>
      <c r="AX141" s="14" t="s">
        <v>77</v>
      </c>
      <c r="AY141" s="215" t="s">
        <v>117</v>
      </c>
    </row>
    <row r="142" spans="1:65" s="2" customFormat="1" ht="21.75" customHeight="1">
      <c r="A142" s="30"/>
      <c r="B142" s="31"/>
      <c r="C142" s="219" t="s">
        <v>154</v>
      </c>
      <c r="D142" s="219" t="s">
        <v>200</v>
      </c>
      <c r="E142" s="220" t="s">
        <v>201</v>
      </c>
      <c r="F142" s="221" t="s">
        <v>202</v>
      </c>
      <c r="G142" s="222" t="s">
        <v>123</v>
      </c>
      <c r="H142" s="223">
        <v>5.7210000000000001</v>
      </c>
      <c r="I142" s="224"/>
      <c r="J142" s="224">
        <f>ROUND(I142*H142,2)</f>
        <v>0</v>
      </c>
      <c r="K142" s="225"/>
      <c r="L142" s="226"/>
      <c r="M142" s="227" t="s">
        <v>1</v>
      </c>
      <c r="N142" s="228" t="s">
        <v>35</v>
      </c>
      <c r="O142" s="191">
        <v>0</v>
      </c>
      <c r="P142" s="191">
        <f>O142*H142</f>
        <v>0</v>
      </c>
      <c r="Q142" s="191">
        <v>0.14000000000000001</v>
      </c>
      <c r="R142" s="191">
        <f>Q142*H142</f>
        <v>0.8009400000000001</v>
      </c>
      <c r="S142" s="191">
        <v>0</v>
      </c>
      <c r="T142" s="192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93" t="s">
        <v>159</v>
      </c>
      <c r="AT142" s="193" t="s">
        <v>200</v>
      </c>
      <c r="AU142" s="193" t="s">
        <v>118</v>
      </c>
      <c r="AY142" s="16" t="s">
        <v>117</v>
      </c>
      <c r="BE142" s="194">
        <f>IF(N142="základná",J142,0)</f>
        <v>0</v>
      </c>
      <c r="BF142" s="194">
        <f>IF(N142="znížená",J142,0)</f>
        <v>0</v>
      </c>
      <c r="BG142" s="194">
        <f>IF(N142="zákl. prenesená",J142,0)</f>
        <v>0</v>
      </c>
      <c r="BH142" s="194">
        <f>IF(N142="zníž. prenesená",J142,0)</f>
        <v>0</v>
      </c>
      <c r="BI142" s="194">
        <f>IF(N142="nulová",J142,0)</f>
        <v>0</v>
      </c>
      <c r="BJ142" s="16" t="s">
        <v>118</v>
      </c>
      <c r="BK142" s="194">
        <f>ROUND(I142*H142,2)</f>
        <v>0</v>
      </c>
      <c r="BL142" s="16" t="s">
        <v>124</v>
      </c>
      <c r="BM142" s="193" t="s">
        <v>203</v>
      </c>
    </row>
    <row r="143" spans="1:65" s="2" customFormat="1" ht="19.5">
      <c r="A143" s="30"/>
      <c r="B143" s="31"/>
      <c r="C143" s="32"/>
      <c r="D143" s="197" t="s">
        <v>204</v>
      </c>
      <c r="E143" s="32"/>
      <c r="F143" s="229" t="s">
        <v>205</v>
      </c>
      <c r="G143" s="32"/>
      <c r="H143" s="32"/>
      <c r="I143" s="32"/>
      <c r="J143" s="32"/>
      <c r="K143" s="32"/>
      <c r="L143" s="35"/>
      <c r="M143" s="230"/>
      <c r="N143" s="231"/>
      <c r="O143" s="67"/>
      <c r="P143" s="67"/>
      <c r="Q143" s="67"/>
      <c r="R143" s="67"/>
      <c r="S143" s="67"/>
      <c r="T143" s="68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6" t="s">
        <v>204</v>
      </c>
      <c r="AU143" s="16" t="s">
        <v>118</v>
      </c>
    </row>
    <row r="144" spans="1:65" s="13" customFormat="1">
      <c r="B144" s="195"/>
      <c r="C144" s="196"/>
      <c r="D144" s="197" t="s">
        <v>126</v>
      </c>
      <c r="E144" s="198" t="s">
        <v>1</v>
      </c>
      <c r="F144" s="199" t="s">
        <v>191</v>
      </c>
      <c r="G144" s="196"/>
      <c r="H144" s="200">
        <v>5.7210000000000001</v>
      </c>
      <c r="I144" s="196"/>
      <c r="J144" s="196"/>
      <c r="K144" s="196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126</v>
      </c>
      <c r="AU144" s="205" t="s">
        <v>118</v>
      </c>
      <c r="AV144" s="13" t="s">
        <v>118</v>
      </c>
      <c r="AW144" s="13" t="s">
        <v>26</v>
      </c>
      <c r="AX144" s="13" t="s">
        <v>69</v>
      </c>
      <c r="AY144" s="205" t="s">
        <v>117</v>
      </c>
    </row>
    <row r="145" spans="1:51" s="14" customFormat="1">
      <c r="B145" s="206"/>
      <c r="C145" s="207"/>
      <c r="D145" s="197" t="s">
        <v>126</v>
      </c>
      <c r="E145" s="208" t="s">
        <v>1</v>
      </c>
      <c r="F145" s="209" t="s">
        <v>130</v>
      </c>
      <c r="G145" s="207"/>
      <c r="H145" s="210">
        <v>5.7210000000000001</v>
      </c>
      <c r="I145" s="207"/>
      <c r="J145" s="207"/>
      <c r="K145" s="207"/>
      <c r="L145" s="211"/>
      <c r="M145" s="232"/>
      <c r="N145" s="233"/>
      <c r="O145" s="233"/>
      <c r="P145" s="233"/>
      <c r="Q145" s="233"/>
      <c r="R145" s="233"/>
      <c r="S145" s="233"/>
      <c r="T145" s="234"/>
      <c r="AT145" s="215" t="s">
        <v>126</v>
      </c>
      <c r="AU145" s="215" t="s">
        <v>118</v>
      </c>
      <c r="AV145" s="14" t="s">
        <v>124</v>
      </c>
      <c r="AW145" s="14" t="s">
        <v>26</v>
      </c>
      <c r="AX145" s="14" t="s">
        <v>77</v>
      </c>
      <c r="AY145" s="215" t="s">
        <v>117</v>
      </c>
    </row>
    <row r="146" spans="1:51" s="2" customFormat="1" ht="6.95" customHeight="1">
      <c r="A146" s="30"/>
      <c r="B146" s="50"/>
      <c r="C146" s="51"/>
      <c r="D146" s="51"/>
      <c r="E146" s="51"/>
      <c r="F146" s="51"/>
      <c r="G146" s="51"/>
      <c r="H146" s="51"/>
      <c r="I146" s="51"/>
      <c r="J146" s="51"/>
      <c r="K146" s="51"/>
      <c r="L146" s="35"/>
      <c r="M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</sheetData>
  <sheetProtection formatColumns="0" formatRows="0" autoFilter="0"/>
  <autoFilter ref="C121:K14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4"/>
  <sheetViews>
    <sheetView showGridLines="0" topLeftCell="A149" workbookViewId="0">
      <selection activeCell="E24" sqref="E2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" customWidth="1"/>
    <col min="10" max="10" width="25.5" style="1" bestFit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21"/>
    </row>
    <row r="2" spans="1:46" s="1" customFormat="1" ht="36.950000000000003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6" t="s">
        <v>84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9"/>
      <c r="AT3" s="16" t="s">
        <v>69</v>
      </c>
    </row>
    <row r="4" spans="1:46" s="1" customFormat="1" ht="24.95" customHeight="1">
      <c r="B4" s="19"/>
      <c r="D4" s="106" t="s">
        <v>91</v>
      </c>
      <c r="L4" s="19"/>
      <c r="M4" s="107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8" t="s">
        <v>13</v>
      </c>
      <c r="L6" s="19"/>
    </row>
    <row r="7" spans="1:46" s="1" customFormat="1" ht="16.5" customHeight="1">
      <c r="B7" s="19"/>
      <c r="E7" s="278" t="str">
        <f>'Rekapitulácia stavby'!K6</f>
        <v>Obnova Pamätníka oslobodenia mesta Krompachy</v>
      </c>
      <c r="F7" s="279"/>
      <c r="G7" s="279"/>
      <c r="H7" s="279"/>
      <c r="L7" s="19"/>
    </row>
    <row r="8" spans="1:46" s="2" customFormat="1" ht="12" customHeight="1">
      <c r="A8" s="30"/>
      <c r="B8" s="35"/>
      <c r="C8" s="30"/>
      <c r="D8" s="108" t="s">
        <v>92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80" t="s">
        <v>206</v>
      </c>
      <c r="F9" s="281"/>
      <c r="G9" s="281"/>
      <c r="H9" s="281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15</v>
      </c>
      <c r="E11" s="30"/>
      <c r="F11" s="109" t="s">
        <v>1</v>
      </c>
      <c r="G11" s="30"/>
      <c r="H11" s="30"/>
      <c r="I11" s="108" t="s">
        <v>16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17</v>
      </c>
      <c r="E12" s="30"/>
      <c r="F12" s="109" t="s">
        <v>18</v>
      </c>
      <c r="G12" s="30"/>
      <c r="H12" s="30"/>
      <c r="I12" s="108" t="s">
        <v>19</v>
      </c>
      <c r="J12" s="110"/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20</v>
      </c>
      <c r="E14" s="30"/>
      <c r="F14" s="30"/>
      <c r="G14" s="30"/>
      <c r="H14" s="30"/>
      <c r="I14" s="108" t="s">
        <v>21</v>
      </c>
      <c r="J14" s="109" t="s">
        <v>1</v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">
        <v>18</v>
      </c>
      <c r="F15" s="30"/>
      <c r="G15" s="30"/>
      <c r="H15" s="30"/>
      <c r="I15" s="108" t="s">
        <v>22</v>
      </c>
      <c r="J15" s="109" t="s">
        <v>1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23</v>
      </c>
      <c r="E17" s="30"/>
      <c r="F17" s="30"/>
      <c r="G17" s="30"/>
      <c r="H17" s="30"/>
      <c r="I17" s="108" t="s">
        <v>21</v>
      </c>
      <c r="J17" s="109" t="str">
        <f>'Rekapitulácia stavby'!AN13</f>
        <v/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82" t="str">
        <f>'Rekapitulácia stavby'!E14</f>
        <v xml:space="preserve"> </v>
      </c>
      <c r="F18" s="282"/>
      <c r="G18" s="282"/>
      <c r="H18" s="282"/>
      <c r="I18" s="108" t="s">
        <v>22</v>
      </c>
      <c r="J18" s="109" t="str">
        <f>'Rekapitulácia stavby'!AN14</f>
        <v/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25</v>
      </c>
      <c r="E20" s="30"/>
      <c r="F20" s="30"/>
      <c r="G20" s="30"/>
      <c r="H20" s="30"/>
      <c r="I20" s="108" t="s">
        <v>21</v>
      </c>
      <c r="J20" s="109" t="s">
        <v>1</v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/>
      <c r="F21" s="30"/>
      <c r="G21" s="30"/>
      <c r="H21" s="30"/>
      <c r="I21" s="108" t="s">
        <v>22</v>
      </c>
      <c r="J21" s="109" t="s">
        <v>1</v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27</v>
      </c>
      <c r="E23" s="30"/>
      <c r="F23" s="30"/>
      <c r="G23" s="30"/>
      <c r="H23" s="30"/>
      <c r="I23" s="108" t="s">
        <v>21</v>
      </c>
      <c r="J23" s="109" t="s">
        <v>1</v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/>
      <c r="F24" s="30"/>
      <c r="G24" s="30"/>
      <c r="H24" s="30"/>
      <c r="I24" s="108" t="s">
        <v>22</v>
      </c>
      <c r="J24" s="109" t="s">
        <v>1</v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28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83" t="s">
        <v>1</v>
      </c>
      <c r="F27" s="283"/>
      <c r="G27" s="283"/>
      <c r="H27" s="2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29</v>
      </c>
      <c r="E30" s="30"/>
      <c r="F30" s="30"/>
      <c r="G30" s="30"/>
      <c r="H30" s="30"/>
      <c r="I30" s="30"/>
      <c r="J30" s="116">
        <f>ROUND(J120, 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31</v>
      </c>
      <c r="G32" s="30"/>
      <c r="H32" s="30"/>
      <c r="I32" s="117" t="s">
        <v>30</v>
      </c>
      <c r="J32" s="117" t="s">
        <v>32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33</v>
      </c>
      <c r="E33" s="108" t="s">
        <v>34</v>
      </c>
      <c r="F33" s="119">
        <f>ROUND((SUM(BE120:BE163)),  2)</f>
        <v>0</v>
      </c>
      <c r="G33" s="30"/>
      <c r="H33" s="30"/>
      <c r="I33" s="120">
        <v>0.2</v>
      </c>
      <c r="J33" s="119">
        <f>ROUND(((SUM(BE120:BE163))*I33),  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35</v>
      </c>
      <c r="F34" s="119">
        <f>ROUND((SUM(BF120:BF163)),  2)</f>
        <v>0</v>
      </c>
      <c r="G34" s="30"/>
      <c r="H34" s="30"/>
      <c r="I34" s="120">
        <v>0.2</v>
      </c>
      <c r="J34" s="119">
        <f>ROUND(((SUM(BF120:BF163))*I34),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36</v>
      </c>
      <c r="F35" s="119">
        <f>ROUND((SUM(BG120:BG163)),  2)</f>
        <v>0</v>
      </c>
      <c r="G35" s="30"/>
      <c r="H35" s="30"/>
      <c r="I35" s="120">
        <v>0.2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37</v>
      </c>
      <c r="F36" s="119">
        <f>ROUND((SUM(BH120:BH163)),  2)</f>
        <v>0</v>
      </c>
      <c r="G36" s="30"/>
      <c r="H36" s="30"/>
      <c r="I36" s="120">
        <v>0.2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38</v>
      </c>
      <c r="F37" s="119">
        <f>ROUND((SUM(BI120:BI163)),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39</v>
      </c>
      <c r="E39" s="123"/>
      <c r="F39" s="123"/>
      <c r="G39" s="124" t="s">
        <v>40</v>
      </c>
      <c r="H39" s="125" t="s">
        <v>41</v>
      </c>
      <c r="I39" s="123"/>
      <c r="J39" s="126">
        <f>SUM(J30:J37)</f>
        <v>0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7"/>
      <c r="D50" s="128" t="s">
        <v>42</v>
      </c>
      <c r="E50" s="129"/>
      <c r="F50" s="129"/>
      <c r="G50" s="128" t="s">
        <v>43</v>
      </c>
      <c r="H50" s="129"/>
      <c r="I50" s="129"/>
      <c r="J50" s="129"/>
      <c r="K50" s="129"/>
      <c r="L50" s="47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0"/>
      <c r="B61" s="35"/>
      <c r="C61" s="30"/>
      <c r="D61" s="130" t="s">
        <v>44</v>
      </c>
      <c r="E61" s="131"/>
      <c r="F61" s="132" t="s">
        <v>45</v>
      </c>
      <c r="G61" s="130" t="s">
        <v>44</v>
      </c>
      <c r="H61" s="131"/>
      <c r="I61" s="131"/>
      <c r="J61" s="133" t="s">
        <v>45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0"/>
      <c r="B65" s="35"/>
      <c r="C65" s="30"/>
      <c r="D65" s="128" t="s">
        <v>46</v>
      </c>
      <c r="E65" s="134"/>
      <c r="F65" s="134"/>
      <c r="G65" s="128" t="s">
        <v>47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0"/>
      <c r="B76" s="35"/>
      <c r="C76" s="30"/>
      <c r="D76" s="130" t="s">
        <v>44</v>
      </c>
      <c r="E76" s="131"/>
      <c r="F76" s="132" t="s">
        <v>45</v>
      </c>
      <c r="G76" s="130" t="s">
        <v>44</v>
      </c>
      <c r="H76" s="131"/>
      <c r="I76" s="131"/>
      <c r="J76" s="133" t="s">
        <v>45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94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2"/>
      <c r="D85" s="32"/>
      <c r="E85" s="276" t="str">
        <f>E7</f>
        <v>Obnova Pamätníka oslobodenia mesta Krompachy</v>
      </c>
      <c r="F85" s="277"/>
      <c r="G85" s="277"/>
      <c r="H85" s="277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92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39" t="str">
        <f>E9</f>
        <v>SO-03 - Dláždená plocha</v>
      </c>
      <c r="F87" s="275"/>
      <c r="G87" s="275"/>
      <c r="H87" s="275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2"/>
      <c r="E89" s="32"/>
      <c r="F89" s="25" t="str">
        <f>F12</f>
        <v>Mesto Krompachy</v>
      </c>
      <c r="G89" s="32"/>
      <c r="H89" s="32"/>
      <c r="I89" s="27" t="s">
        <v>19</v>
      </c>
      <c r="J89" s="62" t="str">
        <f>IF(J12="","",J12)</f>
        <v/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7" t="s">
        <v>20</v>
      </c>
      <c r="D91" s="32"/>
      <c r="E91" s="32"/>
      <c r="F91" s="25" t="str">
        <f>E15</f>
        <v>Mesto Krompachy</v>
      </c>
      <c r="G91" s="32"/>
      <c r="H91" s="32"/>
      <c r="I91" s="27" t="s">
        <v>25</v>
      </c>
      <c r="J91" s="28">
        <f>E21</f>
        <v>0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23</v>
      </c>
      <c r="D92" s="32"/>
      <c r="E92" s="32"/>
      <c r="F92" s="25" t="str">
        <f>IF(E18="","",E18)</f>
        <v xml:space="preserve"> </v>
      </c>
      <c r="G92" s="32"/>
      <c r="H92" s="32"/>
      <c r="I92" s="27" t="s">
        <v>27</v>
      </c>
      <c r="J92" s="28">
        <f>E24</f>
        <v>0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95</v>
      </c>
      <c r="D94" s="140"/>
      <c r="E94" s="140"/>
      <c r="F94" s="140"/>
      <c r="G94" s="140"/>
      <c r="H94" s="140"/>
      <c r="I94" s="140"/>
      <c r="J94" s="141" t="s">
        <v>96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97</v>
      </c>
      <c r="D96" s="32"/>
      <c r="E96" s="32"/>
      <c r="F96" s="32"/>
      <c r="G96" s="32"/>
      <c r="H96" s="32"/>
      <c r="I96" s="32"/>
      <c r="J96" s="80">
        <f>J120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6" t="s">
        <v>98</v>
      </c>
    </row>
    <row r="97" spans="1:31" s="9" customFormat="1" ht="24.95" customHeight="1">
      <c r="B97" s="143"/>
      <c r="C97" s="144"/>
      <c r="D97" s="145" t="s">
        <v>99</v>
      </c>
      <c r="E97" s="146"/>
      <c r="F97" s="146"/>
      <c r="G97" s="146"/>
      <c r="H97" s="146"/>
      <c r="I97" s="146"/>
      <c r="J97" s="147">
        <f>J121</f>
        <v>0</v>
      </c>
      <c r="K97" s="144"/>
      <c r="L97" s="148"/>
    </row>
    <row r="98" spans="1:31" s="10" customFormat="1" ht="19.899999999999999" customHeight="1">
      <c r="B98" s="149"/>
      <c r="C98" s="150"/>
      <c r="D98" s="151" t="s">
        <v>207</v>
      </c>
      <c r="E98" s="152"/>
      <c r="F98" s="152"/>
      <c r="G98" s="152"/>
      <c r="H98" s="152"/>
      <c r="I98" s="152"/>
      <c r="J98" s="153">
        <f>J122</f>
        <v>0</v>
      </c>
      <c r="K98" s="150"/>
      <c r="L98" s="154"/>
    </row>
    <row r="99" spans="1:31" s="10" customFormat="1" ht="19.899999999999999" customHeight="1">
      <c r="B99" s="149"/>
      <c r="C99" s="150"/>
      <c r="D99" s="151" t="s">
        <v>208</v>
      </c>
      <c r="E99" s="152"/>
      <c r="F99" s="152"/>
      <c r="G99" s="152"/>
      <c r="H99" s="152"/>
      <c r="I99" s="152"/>
      <c r="J99" s="153">
        <f>J129</f>
        <v>0</v>
      </c>
      <c r="K99" s="150"/>
      <c r="L99" s="154"/>
    </row>
    <row r="100" spans="1:31" s="10" customFormat="1" ht="19.899999999999999" customHeight="1">
      <c r="B100" s="149"/>
      <c r="C100" s="150"/>
      <c r="D100" s="151" t="s">
        <v>102</v>
      </c>
      <c r="E100" s="152"/>
      <c r="F100" s="152"/>
      <c r="G100" s="152"/>
      <c r="H100" s="152"/>
      <c r="I100" s="152"/>
      <c r="J100" s="153">
        <f>J159</f>
        <v>0</v>
      </c>
      <c r="K100" s="150"/>
      <c r="L100" s="154"/>
    </row>
    <row r="101" spans="1:31" s="2" customFormat="1" ht="21.75" customHeight="1">
      <c r="A101" s="30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47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6.95" customHeight="1">
      <c r="A102" s="30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47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6" spans="1:31" s="2" customFormat="1" ht="6.95" customHeight="1">
      <c r="A106" s="30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4.95" customHeight="1">
      <c r="A107" s="30"/>
      <c r="B107" s="31"/>
      <c r="C107" s="22" t="s">
        <v>103</v>
      </c>
      <c r="D107" s="32"/>
      <c r="E107" s="32"/>
      <c r="F107" s="32"/>
      <c r="G107" s="32"/>
      <c r="H107" s="32"/>
      <c r="I107" s="32"/>
      <c r="J107" s="32"/>
      <c r="K107" s="32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7" t="s">
        <v>13</v>
      </c>
      <c r="D109" s="32"/>
      <c r="E109" s="32"/>
      <c r="F109" s="32"/>
      <c r="G109" s="32"/>
      <c r="H109" s="32"/>
      <c r="I109" s="32"/>
      <c r="J109" s="32"/>
      <c r="K109" s="32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2"/>
      <c r="D110" s="32"/>
      <c r="E110" s="276" t="str">
        <f>E7</f>
        <v>Obnova Pamätníka oslobodenia mesta Krompachy</v>
      </c>
      <c r="F110" s="277"/>
      <c r="G110" s="277"/>
      <c r="H110" s="277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92</v>
      </c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2"/>
      <c r="D112" s="32"/>
      <c r="E112" s="239" t="str">
        <f>E9</f>
        <v>SO-03 - Dláždená plocha</v>
      </c>
      <c r="F112" s="275"/>
      <c r="G112" s="275"/>
      <c r="H112" s="275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7" t="s">
        <v>17</v>
      </c>
      <c r="D114" s="32"/>
      <c r="E114" s="32"/>
      <c r="F114" s="25" t="str">
        <f>F12</f>
        <v>Mesto Krompachy</v>
      </c>
      <c r="G114" s="32"/>
      <c r="H114" s="32"/>
      <c r="I114" s="27" t="s">
        <v>19</v>
      </c>
      <c r="J114" s="62" t="str">
        <f>IF(J12="","",J12)</f>
        <v/>
      </c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5.2" customHeight="1">
      <c r="A116" s="30"/>
      <c r="B116" s="31"/>
      <c r="C116" s="27" t="s">
        <v>20</v>
      </c>
      <c r="D116" s="32"/>
      <c r="E116" s="32"/>
      <c r="F116" s="25" t="str">
        <f>E15</f>
        <v>Mesto Krompachy</v>
      </c>
      <c r="G116" s="32"/>
      <c r="H116" s="32"/>
      <c r="I116" s="27" t="s">
        <v>25</v>
      </c>
      <c r="J116" s="28">
        <f>E21</f>
        <v>0</v>
      </c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5.2" customHeight="1">
      <c r="A117" s="30"/>
      <c r="B117" s="31"/>
      <c r="C117" s="27" t="s">
        <v>23</v>
      </c>
      <c r="D117" s="32"/>
      <c r="E117" s="32"/>
      <c r="F117" s="25" t="str">
        <f>IF(E18="","",E18)</f>
        <v xml:space="preserve"> </v>
      </c>
      <c r="G117" s="32"/>
      <c r="H117" s="32"/>
      <c r="I117" s="27" t="s">
        <v>27</v>
      </c>
      <c r="J117" s="28">
        <f>E24</f>
        <v>0</v>
      </c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0.35" customHeight="1">
      <c r="A118" s="30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11" customFormat="1" ht="29.25" customHeight="1">
      <c r="A119" s="155"/>
      <c r="B119" s="156"/>
      <c r="C119" s="157" t="s">
        <v>104</v>
      </c>
      <c r="D119" s="158" t="s">
        <v>54</v>
      </c>
      <c r="E119" s="158" t="s">
        <v>50</v>
      </c>
      <c r="F119" s="158" t="s">
        <v>51</v>
      </c>
      <c r="G119" s="158" t="s">
        <v>105</v>
      </c>
      <c r="H119" s="158" t="s">
        <v>106</v>
      </c>
      <c r="I119" s="158" t="s">
        <v>107</v>
      </c>
      <c r="J119" s="159" t="s">
        <v>96</v>
      </c>
      <c r="K119" s="160" t="s">
        <v>108</v>
      </c>
      <c r="L119" s="161"/>
      <c r="M119" s="71" t="s">
        <v>1</v>
      </c>
      <c r="N119" s="72" t="s">
        <v>33</v>
      </c>
      <c r="O119" s="72" t="s">
        <v>109</v>
      </c>
      <c r="P119" s="72" t="s">
        <v>110</v>
      </c>
      <c r="Q119" s="72" t="s">
        <v>111</v>
      </c>
      <c r="R119" s="72" t="s">
        <v>112</v>
      </c>
      <c r="S119" s="72" t="s">
        <v>113</v>
      </c>
      <c r="T119" s="73" t="s">
        <v>114</v>
      </c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</row>
    <row r="120" spans="1:65" s="2" customFormat="1" ht="22.9" customHeight="1">
      <c r="A120" s="30"/>
      <c r="B120" s="31"/>
      <c r="C120" s="78" t="s">
        <v>97</v>
      </c>
      <c r="D120" s="32"/>
      <c r="E120" s="32"/>
      <c r="F120" s="32"/>
      <c r="G120" s="32"/>
      <c r="H120" s="32"/>
      <c r="I120" s="32"/>
      <c r="J120" s="162">
        <f>BK120</f>
        <v>0</v>
      </c>
      <c r="K120" s="32"/>
      <c r="L120" s="35"/>
      <c r="M120" s="74"/>
      <c r="N120" s="163"/>
      <c r="O120" s="75"/>
      <c r="P120" s="164">
        <f>P121</f>
        <v>89.301209999999998</v>
      </c>
      <c r="Q120" s="75"/>
      <c r="R120" s="164">
        <f>R121</f>
        <v>18.56903475</v>
      </c>
      <c r="S120" s="75"/>
      <c r="T120" s="165">
        <f>T121</f>
        <v>19.328399999999998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6" t="s">
        <v>68</v>
      </c>
      <c r="AU120" s="16" t="s">
        <v>98</v>
      </c>
      <c r="BK120" s="166">
        <f>BK121</f>
        <v>0</v>
      </c>
    </row>
    <row r="121" spans="1:65" s="12" customFormat="1" ht="25.9" customHeight="1">
      <c r="B121" s="167"/>
      <c r="C121" s="168"/>
      <c r="D121" s="169" t="s">
        <v>68</v>
      </c>
      <c r="E121" s="170" t="s">
        <v>115</v>
      </c>
      <c r="F121" s="170" t="s">
        <v>116</v>
      </c>
      <c r="G121" s="168"/>
      <c r="H121" s="168"/>
      <c r="I121" s="168"/>
      <c r="J121" s="171">
        <f>BK121</f>
        <v>0</v>
      </c>
      <c r="K121" s="168"/>
      <c r="L121" s="172"/>
      <c r="M121" s="173"/>
      <c r="N121" s="174"/>
      <c r="O121" s="174"/>
      <c r="P121" s="175">
        <f>P122+P129+P159</f>
        <v>89.301209999999998</v>
      </c>
      <c r="Q121" s="174"/>
      <c r="R121" s="175">
        <f>R122+R129+R159</f>
        <v>18.56903475</v>
      </c>
      <c r="S121" s="174"/>
      <c r="T121" s="176">
        <f>T122+T129+T159</f>
        <v>19.328399999999998</v>
      </c>
      <c r="AR121" s="177" t="s">
        <v>77</v>
      </c>
      <c r="AT121" s="178" t="s">
        <v>68</v>
      </c>
      <c r="AU121" s="178" t="s">
        <v>69</v>
      </c>
      <c r="AY121" s="177" t="s">
        <v>117</v>
      </c>
      <c r="BK121" s="179">
        <f>BK122+BK129+BK159</f>
        <v>0</v>
      </c>
    </row>
    <row r="122" spans="1:65" s="12" customFormat="1" ht="22.9" customHeight="1">
      <c r="B122" s="167"/>
      <c r="C122" s="168"/>
      <c r="D122" s="169" t="s">
        <v>68</v>
      </c>
      <c r="E122" s="180" t="s">
        <v>77</v>
      </c>
      <c r="F122" s="180" t="s">
        <v>209</v>
      </c>
      <c r="G122" s="168"/>
      <c r="H122" s="168"/>
      <c r="I122" s="168"/>
      <c r="J122" s="181">
        <f>BK122</f>
        <v>0</v>
      </c>
      <c r="K122" s="168"/>
      <c r="L122" s="172"/>
      <c r="M122" s="173"/>
      <c r="N122" s="174"/>
      <c r="O122" s="174"/>
      <c r="P122" s="175">
        <f>SUM(P123:P128)</f>
        <v>26.418599999999998</v>
      </c>
      <c r="Q122" s="174"/>
      <c r="R122" s="175">
        <f>SUM(R123:R128)</f>
        <v>0</v>
      </c>
      <c r="S122" s="174"/>
      <c r="T122" s="176">
        <f>SUM(T123:T128)</f>
        <v>19.328399999999998</v>
      </c>
      <c r="AR122" s="177" t="s">
        <v>77</v>
      </c>
      <c r="AT122" s="178" t="s">
        <v>68</v>
      </c>
      <c r="AU122" s="178" t="s">
        <v>77</v>
      </c>
      <c r="AY122" s="177" t="s">
        <v>117</v>
      </c>
      <c r="BK122" s="179">
        <f>SUM(BK123:BK128)</f>
        <v>0</v>
      </c>
    </row>
    <row r="123" spans="1:65" s="2" customFormat="1" ht="21.75" customHeight="1">
      <c r="A123" s="30"/>
      <c r="B123" s="31"/>
      <c r="C123" s="182" t="s">
        <v>77</v>
      </c>
      <c r="D123" s="182" t="s">
        <v>120</v>
      </c>
      <c r="E123" s="183" t="s">
        <v>210</v>
      </c>
      <c r="F123" s="184" t="s">
        <v>211</v>
      </c>
      <c r="G123" s="185" t="s">
        <v>123</v>
      </c>
      <c r="H123" s="186">
        <v>23.4</v>
      </c>
      <c r="I123" s="187"/>
      <c r="J123" s="187">
        <f>ROUND(I123*H123,2)</f>
        <v>0</v>
      </c>
      <c r="K123" s="188"/>
      <c r="L123" s="35"/>
      <c r="M123" s="189" t="s">
        <v>1</v>
      </c>
      <c r="N123" s="190" t="s">
        <v>35</v>
      </c>
      <c r="O123" s="191">
        <v>0.77400000000000002</v>
      </c>
      <c r="P123" s="191">
        <f>O123*H123</f>
        <v>18.111599999999999</v>
      </c>
      <c r="Q123" s="191">
        <v>0</v>
      </c>
      <c r="R123" s="191">
        <f>Q123*H123</f>
        <v>0</v>
      </c>
      <c r="S123" s="191">
        <v>0.58599999999999997</v>
      </c>
      <c r="T123" s="192">
        <f>S123*H123</f>
        <v>13.712399999999999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93" t="s">
        <v>124</v>
      </c>
      <c r="AT123" s="193" t="s">
        <v>120</v>
      </c>
      <c r="AU123" s="193" t="s">
        <v>118</v>
      </c>
      <c r="AY123" s="16" t="s">
        <v>117</v>
      </c>
      <c r="BE123" s="194">
        <f>IF(N123="základná",J123,0)</f>
        <v>0</v>
      </c>
      <c r="BF123" s="194">
        <f>IF(N123="znížená",J123,0)</f>
        <v>0</v>
      </c>
      <c r="BG123" s="194">
        <f>IF(N123="zákl. prenesená",J123,0)</f>
        <v>0</v>
      </c>
      <c r="BH123" s="194">
        <f>IF(N123="zníž. prenesená",J123,0)</f>
        <v>0</v>
      </c>
      <c r="BI123" s="194">
        <f>IF(N123="nulová",J123,0)</f>
        <v>0</v>
      </c>
      <c r="BJ123" s="16" t="s">
        <v>118</v>
      </c>
      <c r="BK123" s="194">
        <f>ROUND(I123*H123,2)</f>
        <v>0</v>
      </c>
      <c r="BL123" s="16" t="s">
        <v>124</v>
      </c>
      <c r="BM123" s="193" t="s">
        <v>212</v>
      </c>
    </row>
    <row r="124" spans="1:65" s="13" customFormat="1">
      <c r="B124" s="195"/>
      <c r="C124" s="196"/>
      <c r="D124" s="197" t="s">
        <v>126</v>
      </c>
      <c r="E124" s="198" t="s">
        <v>1</v>
      </c>
      <c r="F124" s="199" t="s">
        <v>213</v>
      </c>
      <c r="G124" s="196"/>
      <c r="H124" s="200">
        <v>23.4</v>
      </c>
      <c r="I124" s="196"/>
      <c r="J124" s="196"/>
      <c r="K124" s="196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126</v>
      </c>
      <c r="AU124" s="205" t="s">
        <v>118</v>
      </c>
      <c r="AV124" s="13" t="s">
        <v>118</v>
      </c>
      <c r="AW124" s="13" t="s">
        <v>26</v>
      </c>
      <c r="AX124" s="13" t="s">
        <v>69</v>
      </c>
      <c r="AY124" s="205" t="s">
        <v>117</v>
      </c>
    </row>
    <row r="125" spans="1:65" s="14" customFormat="1">
      <c r="B125" s="206"/>
      <c r="C125" s="207"/>
      <c r="D125" s="197" t="s">
        <v>126</v>
      </c>
      <c r="E125" s="208" t="s">
        <v>1</v>
      </c>
      <c r="F125" s="209" t="s">
        <v>130</v>
      </c>
      <c r="G125" s="207"/>
      <c r="H125" s="210">
        <v>23.4</v>
      </c>
      <c r="I125" s="207"/>
      <c r="J125" s="207"/>
      <c r="K125" s="207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126</v>
      </c>
      <c r="AU125" s="215" t="s">
        <v>118</v>
      </c>
      <c r="AV125" s="14" t="s">
        <v>124</v>
      </c>
      <c r="AW125" s="14" t="s">
        <v>26</v>
      </c>
      <c r="AX125" s="14" t="s">
        <v>77</v>
      </c>
      <c r="AY125" s="215" t="s">
        <v>117</v>
      </c>
    </row>
    <row r="126" spans="1:65" s="2" customFormat="1" ht="21.75" customHeight="1">
      <c r="A126" s="30"/>
      <c r="B126" s="31"/>
      <c r="C126" s="182" t="s">
        <v>118</v>
      </c>
      <c r="D126" s="182" t="s">
        <v>120</v>
      </c>
      <c r="E126" s="183" t="s">
        <v>214</v>
      </c>
      <c r="F126" s="184" t="s">
        <v>215</v>
      </c>
      <c r="G126" s="185" t="s">
        <v>123</v>
      </c>
      <c r="H126" s="186">
        <v>23.4</v>
      </c>
      <c r="I126" s="187"/>
      <c r="J126" s="187">
        <f>ROUND(I126*H126,2)</f>
        <v>0</v>
      </c>
      <c r="K126" s="188"/>
      <c r="L126" s="35"/>
      <c r="M126" s="189" t="s">
        <v>1</v>
      </c>
      <c r="N126" s="190" t="s">
        <v>35</v>
      </c>
      <c r="O126" s="191">
        <v>0.35499999999999998</v>
      </c>
      <c r="P126" s="191">
        <f>O126*H126</f>
        <v>8.3069999999999986</v>
      </c>
      <c r="Q126" s="191">
        <v>0</v>
      </c>
      <c r="R126" s="191">
        <f>Q126*H126</f>
        <v>0</v>
      </c>
      <c r="S126" s="191">
        <v>0.24</v>
      </c>
      <c r="T126" s="192">
        <f>S126*H126</f>
        <v>5.6159999999999997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93" t="s">
        <v>124</v>
      </c>
      <c r="AT126" s="193" t="s">
        <v>120</v>
      </c>
      <c r="AU126" s="193" t="s">
        <v>118</v>
      </c>
      <c r="AY126" s="16" t="s">
        <v>117</v>
      </c>
      <c r="BE126" s="194">
        <f>IF(N126="základná",J126,0)</f>
        <v>0</v>
      </c>
      <c r="BF126" s="194">
        <f>IF(N126="znížená",J126,0)</f>
        <v>0</v>
      </c>
      <c r="BG126" s="194">
        <f>IF(N126="zákl. prenesená",J126,0)</f>
        <v>0</v>
      </c>
      <c r="BH126" s="194">
        <f>IF(N126="zníž. prenesená",J126,0)</f>
        <v>0</v>
      </c>
      <c r="BI126" s="194">
        <f>IF(N126="nulová",J126,0)</f>
        <v>0</v>
      </c>
      <c r="BJ126" s="16" t="s">
        <v>118</v>
      </c>
      <c r="BK126" s="194">
        <f>ROUND(I126*H126,2)</f>
        <v>0</v>
      </c>
      <c r="BL126" s="16" t="s">
        <v>124</v>
      </c>
      <c r="BM126" s="193" t="s">
        <v>216</v>
      </c>
    </row>
    <row r="127" spans="1:65" s="13" customFormat="1">
      <c r="B127" s="195"/>
      <c r="C127" s="196"/>
      <c r="D127" s="197" t="s">
        <v>126</v>
      </c>
      <c r="E127" s="198" t="s">
        <v>1</v>
      </c>
      <c r="F127" s="199" t="s">
        <v>213</v>
      </c>
      <c r="G127" s="196"/>
      <c r="H127" s="200">
        <v>23.4</v>
      </c>
      <c r="I127" s="196"/>
      <c r="J127" s="196"/>
      <c r="K127" s="196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126</v>
      </c>
      <c r="AU127" s="205" t="s">
        <v>118</v>
      </c>
      <c r="AV127" s="13" t="s">
        <v>118</v>
      </c>
      <c r="AW127" s="13" t="s">
        <v>26</v>
      </c>
      <c r="AX127" s="13" t="s">
        <v>69</v>
      </c>
      <c r="AY127" s="205" t="s">
        <v>117</v>
      </c>
    </row>
    <row r="128" spans="1:65" s="14" customFormat="1">
      <c r="B128" s="206"/>
      <c r="C128" s="207"/>
      <c r="D128" s="197" t="s">
        <v>126</v>
      </c>
      <c r="E128" s="208" t="s">
        <v>1</v>
      </c>
      <c r="F128" s="209" t="s">
        <v>130</v>
      </c>
      <c r="G128" s="207"/>
      <c r="H128" s="210">
        <v>23.4</v>
      </c>
      <c r="I128" s="207"/>
      <c r="J128" s="207"/>
      <c r="K128" s="207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126</v>
      </c>
      <c r="AU128" s="215" t="s">
        <v>118</v>
      </c>
      <c r="AV128" s="14" t="s">
        <v>124</v>
      </c>
      <c r="AW128" s="14" t="s">
        <v>26</v>
      </c>
      <c r="AX128" s="14" t="s">
        <v>77</v>
      </c>
      <c r="AY128" s="215" t="s">
        <v>117</v>
      </c>
    </row>
    <row r="129" spans="1:65" s="12" customFormat="1" ht="22.9" customHeight="1">
      <c r="B129" s="167"/>
      <c r="C129" s="168"/>
      <c r="D129" s="169" t="s">
        <v>68</v>
      </c>
      <c r="E129" s="180" t="s">
        <v>144</v>
      </c>
      <c r="F129" s="180" t="s">
        <v>217</v>
      </c>
      <c r="G129" s="168"/>
      <c r="H129" s="168"/>
      <c r="I129" s="168"/>
      <c r="J129" s="181">
        <f>BK129</f>
        <v>0</v>
      </c>
      <c r="K129" s="168"/>
      <c r="L129" s="172"/>
      <c r="M129" s="173"/>
      <c r="N129" s="174"/>
      <c r="O129" s="174"/>
      <c r="P129" s="175">
        <f>SUM(P130:P158)</f>
        <v>30.624178000000001</v>
      </c>
      <c r="Q129" s="174"/>
      <c r="R129" s="175">
        <f>SUM(R130:R158)</f>
        <v>18.56903475</v>
      </c>
      <c r="S129" s="174"/>
      <c r="T129" s="176">
        <f>SUM(T130:T158)</f>
        <v>0</v>
      </c>
      <c r="AR129" s="177" t="s">
        <v>77</v>
      </c>
      <c r="AT129" s="178" t="s">
        <v>68</v>
      </c>
      <c r="AU129" s="178" t="s">
        <v>77</v>
      </c>
      <c r="AY129" s="177" t="s">
        <v>117</v>
      </c>
      <c r="BK129" s="179">
        <f>SUM(BK130:BK158)</f>
        <v>0</v>
      </c>
    </row>
    <row r="130" spans="1:65" s="2" customFormat="1" ht="21.75" customHeight="1">
      <c r="A130" s="30"/>
      <c r="B130" s="31"/>
      <c r="C130" s="182" t="s">
        <v>134</v>
      </c>
      <c r="D130" s="182" t="s">
        <v>120</v>
      </c>
      <c r="E130" s="183" t="s">
        <v>218</v>
      </c>
      <c r="F130" s="184" t="s">
        <v>219</v>
      </c>
      <c r="G130" s="185" t="s">
        <v>123</v>
      </c>
      <c r="H130" s="186">
        <v>30.855</v>
      </c>
      <c r="I130" s="187"/>
      <c r="J130" s="187">
        <f>ROUND(I130*H130,2)</f>
        <v>0</v>
      </c>
      <c r="K130" s="188"/>
      <c r="L130" s="35"/>
      <c r="M130" s="189" t="s">
        <v>1</v>
      </c>
      <c r="N130" s="190" t="s">
        <v>35</v>
      </c>
      <c r="O130" s="191">
        <v>2.5999999999999999E-2</v>
      </c>
      <c r="P130" s="191">
        <f>O130*H130</f>
        <v>0.80223</v>
      </c>
      <c r="Q130" s="191">
        <v>0.29899999999999999</v>
      </c>
      <c r="R130" s="191">
        <f>Q130*H130</f>
        <v>9.2256450000000001</v>
      </c>
      <c r="S130" s="191">
        <v>0</v>
      </c>
      <c r="T130" s="192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93" t="s">
        <v>124</v>
      </c>
      <c r="AT130" s="193" t="s">
        <v>120</v>
      </c>
      <c r="AU130" s="193" t="s">
        <v>118</v>
      </c>
      <c r="AY130" s="16" t="s">
        <v>117</v>
      </c>
      <c r="BE130" s="194">
        <f>IF(N130="základná",J130,0)</f>
        <v>0</v>
      </c>
      <c r="BF130" s="194">
        <f>IF(N130="znížená",J130,0)</f>
        <v>0</v>
      </c>
      <c r="BG130" s="194">
        <f>IF(N130="zákl. prenesená",J130,0)</f>
        <v>0</v>
      </c>
      <c r="BH130" s="194">
        <f>IF(N130="zníž. prenesená",J130,0)</f>
        <v>0</v>
      </c>
      <c r="BI130" s="194">
        <f>IF(N130="nulová",J130,0)</f>
        <v>0</v>
      </c>
      <c r="BJ130" s="16" t="s">
        <v>118</v>
      </c>
      <c r="BK130" s="194">
        <f>ROUND(I130*H130,2)</f>
        <v>0</v>
      </c>
      <c r="BL130" s="16" t="s">
        <v>124</v>
      </c>
      <c r="BM130" s="193" t="s">
        <v>220</v>
      </c>
    </row>
    <row r="131" spans="1:65" s="13" customFormat="1">
      <c r="B131" s="195"/>
      <c r="C131" s="196"/>
      <c r="D131" s="197" t="s">
        <v>126</v>
      </c>
      <c r="E131" s="198" t="s">
        <v>1</v>
      </c>
      <c r="F131" s="199" t="s">
        <v>213</v>
      </c>
      <c r="G131" s="196"/>
      <c r="H131" s="200">
        <v>23.4</v>
      </c>
      <c r="I131" s="196"/>
      <c r="J131" s="196"/>
      <c r="K131" s="196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126</v>
      </c>
      <c r="AU131" s="205" t="s">
        <v>118</v>
      </c>
      <c r="AV131" s="13" t="s">
        <v>118</v>
      </c>
      <c r="AW131" s="13" t="s">
        <v>26</v>
      </c>
      <c r="AX131" s="13" t="s">
        <v>69</v>
      </c>
      <c r="AY131" s="205" t="s">
        <v>117</v>
      </c>
    </row>
    <row r="132" spans="1:65" s="13" customFormat="1">
      <c r="B132" s="195"/>
      <c r="C132" s="196"/>
      <c r="D132" s="197" t="s">
        <v>126</v>
      </c>
      <c r="E132" s="198" t="s">
        <v>1</v>
      </c>
      <c r="F132" s="199" t="s">
        <v>221</v>
      </c>
      <c r="G132" s="196"/>
      <c r="H132" s="200">
        <v>6.1349999999999998</v>
      </c>
      <c r="I132" s="196"/>
      <c r="J132" s="196"/>
      <c r="K132" s="196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126</v>
      </c>
      <c r="AU132" s="205" t="s">
        <v>118</v>
      </c>
      <c r="AV132" s="13" t="s">
        <v>118</v>
      </c>
      <c r="AW132" s="13" t="s">
        <v>26</v>
      </c>
      <c r="AX132" s="13" t="s">
        <v>69</v>
      </c>
      <c r="AY132" s="205" t="s">
        <v>117</v>
      </c>
    </row>
    <row r="133" spans="1:65" s="13" customFormat="1">
      <c r="B133" s="195"/>
      <c r="C133" s="196"/>
      <c r="D133" s="197" t="s">
        <v>126</v>
      </c>
      <c r="E133" s="198" t="s">
        <v>1</v>
      </c>
      <c r="F133" s="199" t="s">
        <v>222</v>
      </c>
      <c r="G133" s="196"/>
      <c r="H133" s="200">
        <v>1.32</v>
      </c>
      <c r="I133" s="196"/>
      <c r="J133" s="196"/>
      <c r="K133" s="196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126</v>
      </c>
      <c r="AU133" s="205" t="s">
        <v>118</v>
      </c>
      <c r="AV133" s="13" t="s">
        <v>118</v>
      </c>
      <c r="AW133" s="13" t="s">
        <v>26</v>
      </c>
      <c r="AX133" s="13" t="s">
        <v>69</v>
      </c>
      <c r="AY133" s="205" t="s">
        <v>117</v>
      </c>
    </row>
    <row r="134" spans="1:65" s="14" customFormat="1">
      <c r="B134" s="206"/>
      <c r="C134" s="207"/>
      <c r="D134" s="197" t="s">
        <v>126</v>
      </c>
      <c r="E134" s="208" t="s">
        <v>1</v>
      </c>
      <c r="F134" s="209" t="s">
        <v>130</v>
      </c>
      <c r="G134" s="207"/>
      <c r="H134" s="210">
        <v>30.854999999999997</v>
      </c>
      <c r="I134" s="207"/>
      <c r="J134" s="207"/>
      <c r="K134" s="207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126</v>
      </c>
      <c r="AU134" s="215" t="s">
        <v>118</v>
      </c>
      <c r="AV134" s="14" t="s">
        <v>124</v>
      </c>
      <c r="AW134" s="14" t="s">
        <v>26</v>
      </c>
      <c r="AX134" s="14" t="s">
        <v>77</v>
      </c>
      <c r="AY134" s="215" t="s">
        <v>117</v>
      </c>
    </row>
    <row r="135" spans="1:65" s="2" customFormat="1" ht="21.75" customHeight="1">
      <c r="A135" s="30"/>
      <c r="B135" s="31"/>
      <c r="C135" s="182" t="s">
        <v>124</v>
      </c>
      <c r="D135" s="182" t="s">
        <v>120</v>
      </c>
      <c r="E135" s="183" t="s">
        <v>223</v>
      </c>
      <c r="F135" s="184" t="s">
        <v>224</v>
      </c>
      <c r="G135" s="185" t="s">
        <v>123</v>
      </c>
      <c r="H135" s="186">
        <v>30.855</v>
      </c>
      <c r="I135" s="187"/>
      <c r="J135" s="187">
        <f>ROUND(I135*H135,2)</f>
        <v>0</v>
      </c>
      <c r="K135" s="188"/>
      <c r="L135" s="35"/>
      <c r="M135" s="189" t="s">
        <v>1</v>
      </c>
      <c r="N135" s="190" t="s">
        <v>35</v>
      </c>
      <c r="O135" s="191">
        <v>0.02</v>
      </c>
      <c r="P135" s="191">
        <f>O135*H135</f>
        <v>0.61709999999999998</v>
      </c>
      <c r="Q135" s="191">
        <v>9.8199999999999996E-2</v>
      </c>
      <c r="R135" s="191">
        <f>Q135*H135</f>
        <v>3.0299610000000001</v>
      </c>
      <c r="S135" s="191">
        <v>0</v>
      </c>
      <c r="T135" s="192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93" t="s">
        <v>124</v>
      </c>
      <c r="AT135" s="193" t="s">
        <v>120</v>
      </c>
      <c r="AU135" s="193" t="s">
        <v>118</v>
      </c>
      <c r="AY135" s="16" t="s">
        <v>117</v>
      </c>
      <c r="BE135" s="194">
        <f>IF(N135="základná",J135,0)</f>
        <v>0</v>
      </c>
      <c r="BF135" s="194">
        <f>IF(N135="znížená",J135,0)</f>
        <v>0</v>
      </c>
      <c r="BG135" s="194">
        <f>IF(N135="zákl. prenesená",J135,0)</f>
        <v>0</v>
      </c>
      <c r="BH135" s="194">
        <f>IF(N135="zníž. prenesená",J135,0)</f>
        <v>0</v>
      </c>
      <c r="BI135" s="194">
        <f>IF(N135="nulová",J135,0)</f>
        <v>0</v>
      </c>
      <c r="BJ135" s="16" t="s">
        <v>118</v>
      </c>
      <c r="BK135" s="194">
        <f>ROUND(I135*H135,2)</f>
        <v>0</v>
      </c>
      <c r="BL135" s="16" t="s">
        <v>124</v>
      </c>
      <c r="BM135" s="193" t="s">
        <v>225</v>
      </c>
    </row>
    <row r="136" spans="1:65" s="13" customFormat="1">
      <c r="B136" s="195"/>
      <c r="C136" s="196"/>
      <c r="D136" s="197" t="s">
        <v>126</v>
      </c>
      <c r="E136" s="198" t="s">
        <v>1</v>
      </c>
      <c r="F136" s="199" t="s">
        <v>213</v>
      </c>
      <c r="G136" s="196"/>
      <c r="H136" s="200">
        <v>23.4</v>
      </c>
      <c r="I136" s="196"/>
      <c r="J136" s="196"/>
      <c r="K136" s="196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126</v>
      </c>
      <c r="AU136" s="205" t="s">
        <v>118</v>
      </c>
      <c r="AV136" s="13" t="s">
        <v>118</v>
      </c>
      <c r="AW136" s="13" t="s">
        <v>26</v>
      </c>
      <c r="AX136" s="13" t="s">
        <v>69</v>
      </c>
      <c r="AY136" s="205" t="s">
        <v>117</v>
      </c>
    </row>
    <row r="137" spans="1:65" s="13" customFormat="1">
      <c r="B137" s="195"/>
      <c r="C137" s="196"/>
      <c r="D137" s="197" t="s">
        <v>126</v>
      </c>
      <c r="E137" s="198" t="s">
        <v>1</v>
      </c>
      <c r="F137" s="199" t="s">
        <v>221</v>
      </c>
      <c r="G137" s="196"/>
      <c r="H137" s="200">
        <v>6.1349999999999998</v>
      </c>
      <c r="I137" s="196"/>
      <c r="J137" s="196"/>
      <c r="K137" s="196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126</v>
      </c>
      <c r="AU137" s="205" t="s">
        <v>118</v>
      </c>
      <c r="AV137" s="13" t="s">
        <v>118</v>
      </c>
      <c r="AW137" s="13" t="s">
        <v>26</v>
      </c>
      <c r="AX137" s="13" t="s">
        <v>69</v>
      </c>
      <c r="AY137" s="205" t="s">
        <v>117</v>
      </c>
    </row>
    <row r="138" spans="1:65" s="13" customFormat="1">
      <c r="B138" s="195"/>
      <c r="C138" s="196"/>
      <c r="D138" s="197" t="s">
        <v>126</v>
      </c>
      <c r="E138" s="198" t="s">
        <v>1</v>
      </c>
      <c r="F138" s="199" t="s">
        <v>222</v>
      </c>
      <c r="G138" s="196"/>
      <c r="H138" s="200">
        <v>1.32</v>
      </c>
      <c r="I138" s="196"/>
      <c r="J138" s="196"/>
      <c r="K138" s="196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126</v>
      </c>
      <c r="AU138" s="205" t="s">
        <v>118</v>
      </c>
      <c r="AV138" s="13" t="s">
        <v>118</v>
      </c>
      <c r="AW138" s="13" t="s">
        <v>26</v>
      </c>
      <c r="AX138" s="13" t="s">
        <v>69</v>
      </c>
      <c r="AY138" s="205" t="s">
        <v>117</v>
      </c>
    </row>
    <row r="139" spans="1:65" s="14" customFormat="1">
      <c r="B139" s="206"/>
      <c r="C139" s="207"/>
      <c r="D139" s="197" t="s">
        <v>126</v>
      </c>
      <c r="E139" s="208" t="s">
        <v>1</v>
      </c>
      <c r="F139" s="209" t="s">
        <v>130</v>
      </c>
      <c r="G139" s="207"/>
      <c r="H139" s="210">
        <v>30.854999999999997</v>
      </c>
      <c r="I139" s="207"/>
      <c r="J139" s="207"/>
      <c r="K139" s="207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126</v>
      </c>
      <c r="AU139" s="215" t="s">
        <v>118</v>
      </c>
      <c r="AV139" s="14" t="s">
        <v>124</v>
      </c>
      <c r="AW139" s="14" t="s">
        <v>26</v>
      </c>
      <c r="AX139" s="14" t="s">
        <v>77</v>
      </c>
      <c r="AY139" s="215" t="s">
        <v>117</v>
      </c>
    </row>
    <row r="140" spans="1:65" s="2" customFormat="1" ht="33" customHeight="1">
      <c r="A140" s="30"/>
      <c r="B140" s="31"/>
      <c r="C140" s="182" t="s">
        <v>144</v>
      </c>
      <c r="D140" s="182" t="s">
        <v>120</v>
      </c>
      <c r="E140" s="183" t="s">
        <v>226</v>
      </c>
      <c r="F140" s="184" t="s">
        <v>227</v>
      </c>
      <c r="G140" s="185" t="s">
        <v>123</v>
      </c>
      <c r="H140" s="186">
        <v>8.1</v>
      </c>
      <c r="I140" s="187"/>
      <c r="J140" s="187">
        <f>ROUND(I140*H140,2)</f>
        <v>0</v>
      </c>
      <c r="K140" s="188"/>
      <c r="L140" s="35"/>
      <c r="M140" s="189" t="s">
        <v>1</v>
      </c>
      <c r="N140" s="190" t="s">
        <v>35</v>
      </c>
      <c r="O140" s="191">
        <v>0.77</v>
      </c>
      <c r="P140" s="191">
        <f>O140*H140</f>
        <v>6.2370000000000001</v>
      </c>
      <c r="Q140" s="191">
        <v>9.2499999999999999E-2</v>
      </c>
      <c r="R140" s="191">
        <f>Q140*H140</f>
        <v>0.74924999999999997</v>
      </c>
      <c r="S140" s="191">
        <v>0</v>
      </c>
      <c r="T140" s="192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93" t="s">
        <v>124</v>
      </c>
      <c r="AT140" s="193" t="s">
        <v>120</v>
      </c>
      <c r="AU140" s="193" t="s">
        <v>118</v>
      </c>
      <c r="AY140" s="16" t="s">
        <v>117</v>
      </c>
      <c r="BE140" s="194">
        <f>IF(N140="základná",J140,0)</f>
        <v>0</v>
      </c>
      <c r="BF140" s="194">
        <f>IF(N140="znížená",J140,0)</f>
        <v>0</v>
      </c>
      <c r="BG140" s="194">
        <f>IF(N140="zákl. prenesená",J140,0)</f>
        <v>0</v>
      </c>
      <c r="BH140" s="194">
        <f>IF(N140="zníž. prenesená",J140,0)</f>
        <v>0</v>
      </c>
      <c r="BI140" s="194">
        <f>IF(N140="nulová",J140,0)</f>
        <v>0</v>
      </c>
      <c r="BJ140" s="16" t="s">
        <v>118</v>
      </c>
      <c r="BK140" s="194">
        <f>ROUND(I140*H140,2)</f>
        <v>0</v>
      </c>
      <c r="BL140" s="16" t="s">
        <v>124</v>
      </c>
      <c r="BM140" s="193" t="s">
        <v>228</v>
      </c>
    </row>
    <row r="141" spans="1:65" s="13" customFormat="1">
      <c r="B141" s="195"/>
      <c r="C141" s="196"/>
      <c r="D141" s="197" t="s">
        <v>126</v>
      </c>
      <c r="E141" s="198" t="s">
        <v>1</v>
      </c>
      <c r="F141" s="199" t="s">
        <v>229</v>
      </c>
      <c r="G141" s="196"/>
      <c r="H141" s="200">
        <v>8.1</v>
      </c>
      <c r="I141" s="196"/>
      <c r="J141" s="196"/>
      <c r="K141" s="196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126</v>
      </c>
      <c r="AU141" s="205" t="s">
        <v>118</v>
      </c>
      <c r="AV141" s="13" t="s">
        <v>118</v>
      </c>
      <c r="AW141" s="13" t="s">
        <v>26</v>
      </c>
      <c r="AX141" s="13" t="s">
        <v>69</v>
      </c>
      <c r="AY141" s="205" t="s">
        <v>117</v>
      </c>
    </row>
    <row r="142" spans="1:65" s="14" customFormat="1">
      <c r="B142" s="206"/>
      <c r="C142" s="207"/>
      <c r="D142" s="197" t="s">
        <v>126</v>
      </c>
      <c r="E142" s="208" t="s">
        <v>1</v>
      </c>
      <c r="F142" s="209" t="s">
        <v>130</v>
      </c>
      <c r="G142" s="207"/>
      <c r="H142" s="210">
        <v>8.1</v>
      </c>
      <c r="I142" s="207"/>
      <c r="J142" s="207"/>
      <c r="K142" s="207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126</v>
      </c>
      <c r="AU142" s="215" t="s">
        <v>118</v>
      </c>
      <c r="AV142" s="14" t="s">
        <v>124</v>
      </c>
      <c r="AW142" s="14" t="s">
        <v>26</v>
      </c>
      <c r="AX142" s="14" t="s">
        <v>77</v>
      </c>
      <c r="AY142" s="215" t="s">
        <v>117</v>
      </c>
    </row>
    <row r="143" spans="1:65" s="2" customFormat="1" ht="16.5" customHeight="1">
      <c r="A143" s="30"/>
      <c r="B143" s="31"/>
      <c r="C143" s="219" t="s">
        <v>142</v>
      </c>
      <c r="D143" s="219" t="s">
        <v>200</v>
      </c>
      <c r="E143" s="220" t="s">
        <v>230</v>
      </c>
      <c r="F143" s="221" t="s">
        <v>231</v>
      </c>
      <c r="G143" s="222" t="s">
        <v>123</v>
      </c>
      <c r="H143" s="223">
        <v>8.1</v>
      </c>
      <c r="I143" s="224"/>
      <c r="J143" s="224">
        <f>ROUND(I143*H143,2)</f>
        <v>0</v>
      </c>
      <c r="K143" s="225"/>
      <c r="L143" s="226"/>
      <c r="M143" s="227" t="s">
        <v>1</v>
      </c>
      <c r="N143" s="228" t="s">
        <v>35</v>
      </c>
      <c r="O143" s="191">
        <v>0</v>
      </c>
      <c r="P143" s="191">
        <f>O143*H143</f>
        <v>0</v>
      </c>
      <c r="Q143" s="191">
        <v>0.13</v>
      </c>
      <c r="R143" s="191">
        <f>Q143*H143</f>
        <v>1.0529999999999999</v>
      </c>
      <c r="S143" s="191">
        <v>0</v>
      </c>
      <c r="T143" s="192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93" t="s">
        <v>159</v>
      </c>
      <c r="AT143" s="193" t="s">
        <v>200</v>
      </c>
      <c r="AU143" s="193" t="s">
        <v>118</v>
      </c>
      <c r="AY143" s="16" t="s">
        <v>117</v>
      </c>
      <c r="BE143" s="194">
        <f>IF(N143="základná",J143,0)</f>
        <v>0</v>
      </c>
      <c r="BF143" s="194">
        <f>IF(N143="znížená",J143,0)</f>
        <v>0</v>
      </c>
      <c r="BG143" s="194">
        <f>IF(N143="zákl. prenesená",J143,0)</f>
        <v>0</v>
      </c>
      <c r="BH143" s="194">
        <f>IF(N143="zníž. prenesená",J143,0)</f>
        <v>0</v>
      </c>
      <c r="BI143" s="194">
        <f>IF(N143="nulová",J143,0)</f>
        <v>0</v>
      </c>
      <c r="BJ143" s="16" t="s">
        <v>118</v>
      </c>
      <c r="BK143" s="194">
        <f>ROUND(I143*H143,2)</f>
        <v>0</v>
      </c>
      <c r="BL143" s="16" t="s">
        <v>124</v>
      </c>
      <c r="BM143" s="193" t="s">
        <v>232</v>
      </c>
    </row>
    <row r="144" spans="1:65" s="2" customFormat="1" ht="19.5">
      <c r="A144" s="30"/>
      <c r="B144" s="31"/>
      <c r="C144" s="32"/>
      <c r="D144" s="197" t="s">
        <v>204</v>
      </c>
      <c r="E144" s="32"/>
      <c r="F144" s="229" t="s">
        <v>205</v>
      </c>
      <c r="G144" s="32"/>
      <c r="H144" s="32"/>
      <c r="I144" s="32"/>
      <c r="J144" s="32"/>
      <c r="K144" s="32"/>
      <c r="L144" s="35"/>
      <c r="M144" s="230"/>
      <c r="N144" s="231"/>
      <c r="O144" s="67"/>
      <c r="P144" s="67"/>
      <c r="Q144" s="67"/>
      <c r="R144" s="67"/>
      <c r="S144" s="67"/>
      <c r="T144" s="68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6" t="s">
        <v>204</v>
      </c>
      <c r="AU144" s="16" t="s">
        <v>118</v>
      </c>
    </row>
    <row r="145" spans="1:65" s="13" customFormat="1">
      <c r="B145" s="195"/>
      <c r="C145" s="196"/>
      <c r="D145" s="197" t="s">
        <v>126</v>
      </c>
      <c r="E145" s="198" t="s">
        <v>1</v>
      </c>
      <c r="F145" s="199" t="s">
        <v>229</v>
      </c>
      <c r="G145" s="196"/>
      <c r="H145" s="200">
        <v>8.1</v>
      </c>
      <c r="I145" s="196"/>
      <c r="J145" s="196"/>
      <c r="K145" s="196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126</v>
      </c>
      <c r="AU145" s="205" t="s">
        <v>118</v>
      </c>
      <c r="AV145" s="13" t="s">
        <v>118</v>
      </c>
      <c r="AW145" s="13" t="s">
        <v>26</v>
      </c>
      <c r="AX145" s="13" t="s">
        <v>69</v>
      </c>
      <c r="AY145" s="205" t="s">
        <v>117</v>
      </c>
    </row>
    <row r="146" spans="1:65" s="14" customFormat="1">
      <c r="B146" s="206"/>
      <c r="C146" s="207"/>
      <c r="D146" s="197" t="s">
        <v>126</v>
      </c>
      <c r="E146" s="208" t="s">
        <v>1</v>
      </c>
      <c r="F146" s="209" t="s">
        <v>130</v>
      </c>
      <c r="G146" s="207"/>
      <c r="H146" s="210">
        <v>8.1</v>
      </c>
      <c r="I146" s="207"/>
      <c r="J146" s="207"/>
      <c r="K146" s="207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126</v>
      </c>
      <c r="AU146" s="215" t="s">
        <v>118</v>
      </c>
      <c r="AV146" s="14" t="s">
        <v>124</v>
      </c>
      <c r="AW146" s="14" t="s">
        <v>26</v>
      </c>
      <c r="AX146" s="14" t="s">
        <v>77</v>
      </c>
      <c r="AY146" s="215" t="s">
        <v>117</v>
      </c>
    </row>
    <row r="147" spans="1:65" s="2" customFormat="1" ht="21.75" customHeight="1">
      <c r="A147" s="30"/>
      <c r="B147" s="31"/>
      <c r="C147" s="182" t="s">
        <v>154</v>
      </c>
      <c r="D147" s="182" t="s">
        <v>120</v>
      </c>
      <c r="E147" s="183" t="s">
        <v>233</v>
      </c>
      <c r="F147" s="184" t="s">
        <v>234</v>
      </c>
      <c r="G147" s="185" t="s">
        <v>123</v>
      </c>
      <c r="H147" s="186">
        <v>22.754999999999999</v>
      </c>
      <c r="I147" s="187"/>
      <c r="J147" s="187">
        <f>ROUND(I147*H147,2)</f>
        <v>0</v>
      </c>
      <c r="K147" s="188"/>
      <c r="L147" s="35"/>
      <c r="M147" s="189" t="s">
        <v>1</v>
      </c>
      <c r="N147" s="190" t="s">
        <v>35</v>
      </c>
      <c r="O147" s="191">
        <v>0.97099999999999997</v>
      </c>
      <c r="P147" s="191">
        <f>O147*H147</f>
        <v>22.095105</v>
      </c>
      <c r="Q147" s="191">
        <v>0.11125</v>
      </c>
      <c r="R147" s="191">
        <f>Q147*H147</f>
        <v>2.5314937500000001</v>
      </c>
      <c r="S147" s="191">
        <v>0</v>
      </c>
      <c r="T147" s="192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93" t="s">
        <v>124</v>
      </c>
      <c r="AT147" s="193" t="s">
        <v>120</v>
      </c>
      <c r="AU147" s="193" t="s">
        <v>118</v>
      </c>
      <c r="AY147" s="16" t="s">
        <v>117</v>
      </c>
      <c r="BE147" s="194">
        <f>IF(N147="základná",J147,0)</f>
        <v>0</v>
      </c>
      <c r="BF147" s="194">
        <f>IF(N147="znížená",J147,0)</f>
        <v>0</v>
      </c>
      <c r="BG147" s="194">
        <f>IF(N147="zákl. prenesená",J147,0)</f>
        <v>0</v>
      </c>
      <c r="BH147" s="194">
        <f>IF(N147="zníž. prenesená",J147,0)</f>
        <v>0</v>
      </c>
      <c r="BI147" s="194">
        <f>IF(N147="nulová",J147,0)</f>
        <v>0</v>
      </c>
      <c r="BJ147" s="16" t="s">
        <v>118</v>
      </c>
      <c r="BK147" s="194">
        <f>ROUND(I147*H147,2)</f>
        <v>0</v>
      </c>
      <c r="BL147" s="16" t="s">
        <v>124</v>
      </c>
      <c r="BM147" s="193" t="s">
        <v>235</v>
      </c>
    </row>
    <row r="148" spans="1:65" s="13" customFormat="1">
      <c r="B148" s="195"/>
      <c r="C148" s="196"/>
      <c r="D148" s="197" t="s">
        <v>126</v>
      </c>
      <c r="E148" s="198" t="s">
        <v>1</v>
      </c>
      <c r="F148" s="199" t="s">
        <v>236</v>
      </c>
      <c r="G148" s="196"/>
      <c r="H148" s="200">
        <v>15.3</v>
      </c>
      <c r="I148" s="196"/>
      <c r="J148" s="196"/>
      <c r="K148" s="196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126</v>
      </c>
      <c r="AU148" s="205" t="s">
        <v>118</v>
      </c>
      <c r="AV148" s="13" t="s">
        <v>118</v>
      </c>
      <c r="AW148" s="13" t="s">
        <v>26</v>
      </c>
      <c r="AX148" s="13" t="s">
        <v>69</v>
      </c>
      <c r="AY148" s="205" t="s">
        <v>117</v>
      </c>
    </row>
    <row r="149" spans="1:65" s="13" customFormat="1">
      <c r="B149" s="195"/>
      <c r="C149" s="196"/>
      <c r="D149" s="197" t="s">
        <v>126</v>
      </c>
      <c r="E149" s="198" t="s">
        <v>1</v>
      </c>
      <c r="F149" s="199" t="s">
        <v>221</v>
      </c>
      <c r="G149" s="196"/>
      <c r="H149" s="200">
        <v>6.1349999999999998</v>
      </c>
      <c r="I149" s="196"/>
      <c r="J149" s="196"/>
      <c r="K149" s="196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126</v>
      </c>
      <c r="AU149" s="205" t="s">
        <v>118</v>
      </c>
      <c r="AV149" s="13" t="s">
        <v>118</v>
      </c>
      <c r="AW149" s="13" t="s">
        <v>26</v>
      </c>
      <c r="AX149" s="13" t="s">
        <v>69</v>
      </c>
      <c r="AY149" s="205" t="s">
        <v>117</v>
      </c>
    </row>
    <row r="150" spans="1:65" s="13" customFormat="1">
      <c r="B150" s="195"/>
      <c r="C150" s="196"/>
      <c r="D150" s="197" t="s">
        <v>126</v>
      </c>
      <c r="E150" s="198" t="s">
        <v>1</v>
      </c>
      <c r="F150" s="199" t="s">
        <v>222</v>
      </c>
      <c r="G150" s="196"/>
      <c r="H150" s="200">
        <v>1.32</v>
      </c>
      <c r="I150" s="196"/>
      <c r="J150" s="196"/>
      <c r="K150" s="196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126</v>
      </c>
      <c r="AU150" s="205" t="s">
        <v>118</v>
      </c>
      <c r="AV150" s="13" t="s">
        <v>118</v>
      </c>
      <c r="AW150" s="13" t="s">
        <v>26</v>
      </c>
      <c r="AX150" s="13" t="s">
        <v>69</v>
      </c>
      <c r="AY150" s="205" t="s">
        <v>117</v>
      </c>
    </row>
    <row r="151" spans="1:65" s="14" customFormat="1">
      <c r="B151" s="206"/>
      <c r="C151" s="207"/>
      <c r="D151" s="197" t="s">
        <v>126</v>
      </c>
      <c r="E151" s="208" t="s">
        <v>1</v>
      </c>
      <c r="F151" s="209" t="s">
        <v>130</v>
      </c>
      <c r="G151" s="207"/>
      <c r="H151" s="210">
        <v>22.755000000000003</v>
      </c>
      <c r="I151" s="207"/>
      <c r="J151" s="207"/>
      <c r="K151" s="207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126</v>
      </c>
      <c r="AU151" s="215" t="s">
        <v>118</v>
      </c>
      <c r="AV151" s="14" t="s">
        <v>124</v>
      </c>
      <c r="AW151" s="14" t="s">
        <v>26</v>
      </c>
      <c r="AX151" s="14" t="s">
        <v>77</v>
      </c>
      <c r="AY151" s="215" t="s">
        <v>117</v>
      </c>
    </row>
    <row r="152" spans="1:65" s="2" customFormat="1" ht="21.75" customHeight="1">
      <c r="A152" s="30"/>
      <c r="B152" s="31"/>
      <c r="C152" s="219" t="s">
        <v>159</v>
      </c>
      <c r="D152" s="219" t="s">
        <v>200</v>
      </c>
      <c r="E152" s="220" t="s">
        <v>237</v>
      </c>
      <c r="F152" s="221" t="s">
        <v>238</v>
      </c>
      <c r="G152" s="222" t="s">
        <v>123</v>
      </c>
      <c r="H152" s="223">
        <v>22.754999999999999</v>
      </c>
      <c r="I152" s="224"/>
      <c r="J152" s="224">
        <f>ROUND(I152*H152,2)</f>
        <v>0</v>
      </c>
      <c r="K152" s="225"/>
      <c r="L152" s="226"/>
      <c r="M152" s="227" t="s">
        <v>1</v>
      </c>
      <c r="N152" s="228" t="s">
        <v>35</v>
      </c>
      <c r="O152" s="191">
        <v>0</v>
      </c>
      <c r="P152" s="191">
        <f>O152*H152</f>
        <v>0</v>
      </c>
      <c r="Q152" s="191">
        <v>8.6999999999999994E-2</v>
      </c>
      <c r="R152" s="191">
        <f>Q152*H152</f>
        <v>1.9796849999999997</v>
      </c>
      <c r="S152" s="191">
        <v>0</v>
      </c>
      <c r="T152" s="192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93" t="s">
        <v>159</v>
      </c>
      <c r="AT152" s="193" t="s">
        <v>200</v>
      </c>
      <c r="AU152" s="193" t="s">
        <v>118</v>
      </c>
      <c r="AY152" s="16" t="s">
        <v>117</v>
      </c>
      <c r="BE152" s="194">
        <f>IF(N152="základná",J152,0)</f>
        <v>0</v>
      </c>
      <c r="BF152" s="194">
        <f>IF(N152="znížená",J152,0)</f>
        <v>0</v>
      </c>
      <c r="BG152" s="194">
        <f>IF(N152="zákl. prenesená",J152,0)</f>
        <v>0</v>
      </c>
      <c r="BH152" s="194">
        <f>IF(N152="zníž. prenesená",J152,0)</f>
        <v>0</v>
      </c>
      <c r="BI152" s="194">
        <f>IF(N152="nulová",J152,0)</f>
        <v>0</v>
      </c>
      <c r="BJ152" s="16" t="s">
        <v>118</v>
      </c>
      <c r="BK152" s="194">
        <f>ROUND(I152*H152,2)</f>
        <v>0</v>
      </c>
      <c r="BL152" s="16" t="s">
        <v>124</v>
      </c>
      <c r="BM152" s="193" t="s">
        <v>239</v>
      </c>
    </row>
    <row r="153" spans="1:65" s="2" customFormat="1" ht="19.5">
      <c r="A153" s="30"/>
      <c r="B153" s="31"/>
      <c r="C153" s="32"/>
      <c r="D153" s="197" t="s">
        <v>204</v>
      </c>
      <c r="E153" s="32"/>
      <c r="F153" s="229" t="s">
        <v>205</v>
      </c>
      <c r="G153" s="32"/>
      <c r="H153" s="32"/>
      <c r="I153" s="32"/>
      <c r="J153" s="32"/>
      <c r="K153" s="32"/>
      <c r="L153" s="35"/>
      <c r="M153" s="230"/>
      <c r="N153" s="231"/>
      <c r="O153" s="67"/>
      <c r="P153" s="67"/>
      <c r="Q153" s="67"/>
      <c r="R153" s="67"/>
      <c r="S153" s="67"/>
      <c r="T153" s="68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T153" s="16" t="s">
        <v>204</v>
      </c>
      <c r="AU153" s="16" t="s">
        <v>118</v>
      </c>
    </row>
    <row r="154" spans="1:65" s="13" customFormat="1">
      <c r="B154" s="195"/>
      <c r="C154" s="196"/>
      <c r="D154" s="197" t="s">
        <v>126</v>
      </c>
      <c r="E154" s="198" t="s">
        <v>1</v>
      </c>
      <c r="F154" s="199" t="s">
        <v>236</v>
      </c>
      <c r="G154" s="196"/>
      <c r="H154" s="200">
        <v>15.3</v>
      </c>
      <c r="I154" s="196"/>
      <c r="J154" s="196"/>
      <c r="K154" s="196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126</v>
      </c>
      <c r="AU154" s="205" t="s">
        <v>118</v>
      </c>
      <c r="AV154" s="13" t="s">
        <v>118</v>
      </c>
      <c r="AW154" s="13" t="s">
        <v>26</v>
      </c>
      <c r="AX154" s="13" t="s">
        <v>69</v>
      </c>
      <c r="AY154" s="205" t="s">
        <v>117</v>
      </c>
    </row>
    <row r="155" spans="1:65" s="13" customFormat="1">
      <c r="B155" s="195"/>
      <c r="C155" s="196"/>
      <c r="D155" s="197" t="s">
        <v>126</v>
      </c>
      <c r="E155" s="198" t="s">
        <v>1</v>
      </c>
      <c r="F155" s="199" t="s">
        <v>221</v>
      </c>
      <c r="G155" s="196"/>
      <c r="H155" s="200">
        <v>6.1349999999999998</v>
      </c>
      <c r="I155" s="196"/>
      <c r="J155" s="196"/>
      <c r="K155" s="196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126</v>
      </c>
      <c r="AU155" s="205" t="s">
        <v>118</v>
      </c>
      <c r="AV155" s="13" t="s">
        <v>118</v>
      </c>
      <c r="AW155" s="13" t="s">
        <v>26</v>
      </c>
      <c r="AX155" s="13" t="s">
        <v>69</v>
      </c>
      <c r="AY155" s="205" t="s">
        <v>117</v>
      </c>
    </row>
    <row r="156" spans="1:65" s="13" customFormat="1">
      <c r="B156" s="195"/>
      <c r="C156" s="196"/>
      <c r="D156" s="197" t="s">
        <v>126</v>
      </c>
      <c r="E156" s="198" t="s">
        <v>1</v>
      </c>
      <c r="F156" s="199" t="s">
        <v>222</v>
      </c>
      <c r="G156" s="196"/>
      <c r="H156" s="200">
        <v>1.32</v>
      </c>
      <c r="I156" s="196"/>
      <c r="J156" s="196"/>
      <c r="K156" s="196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126</v>
      </c>
      <c r="AU156" s="205" t="s">
        <v>118</v>
      </c>
      <c r="AV156" s="13" t="s">
        <v>118</v>
      </c>
      <c r="AW156" s="13" t="s">
        <v>26</v>
      </c>
      <c r="AX156" s="13" t="s">
        <v>69</v>
      </c>
      <c r="AY156" s="205" t="s">
        <v>117</v>
      </c>
    </row>
    <row r="157" spans="1:65" s="14" customFormat="1">
      <c r="B157" s="206"/>
      <c r="C157" s="207"/>
      <c r="D157" s="197" t="s">
        <v>126</v>
      </c>
      <c r="E157" s="208" t="s">
        <v>1</v>
      </c>
      <c r="F157" s="209" t="s">
        <v>130</v>
      </c>
      <c r="G157" s="207"/>
      <c r="H157" s="210">
        <v>22.755000000000003</v>
      </c>
      <c r="I157" s="207"/>
      <c r="J157" s="207"/>
      <c r="K157" s="207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126</v>
      </c>
      <c r="AU157" s="215" t="s">
        <v>118</v>
      </c>
      <c r="AV157" s="14" t="s">
        <v>124</v>
      </c>
      <c r="AW157" s="14" t="s">
        <v>26</v>
      </c>
      <c r="AX157" s="14" t="s">
        <v>77</v>
      </c>
      <c r="AY157" s="215" t="s">
        <v>117</v>
      </c>
    </row>
    <row r="158" spans="1:65" s="2" customFormat="1" ht="21.75" customHeight="1">
      <c r="A158" s="30"/>
      <c r="B158" s="31"/>
      <c r="C158" s="182" t="s">
        <v>148</v>
      </c>
      <c r="D158" s="182" t="s">
        <v>120</v>
      </c>
      <c r="E158" s="183" t="s">
        <v>240</v>
      </c>
      <c r="F158" s="184" t="s">
        <v>241</v>
      </c>
      <c r="G158" s="185" t="s">
        <v>140</v>
      </c>
      <c r="H158" s="186">
        <v>18.568999999999999</v>
      </c>
      <c r="I158" s="187"/>
      <c r="J158" s="187">
        <f>ROUND(I158*H158,2)</f>
        <v>0</v>
      </c>
      <c r="K158" s="188"/>
      <c r="L158" s="35"/>
      <c r="M158" s="189" t="s">
        <v>1</v>
      </c>
      <c r="N158" s="190" t="s">
        <v>35</v>
      </c>
      <c r="O158" s="191">
        <v>4.7E-2</v>
      </c>
      <c r="P158" s="191">
        <f>O158*H158</f>
        <v>0.87274299999999994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93" t="s">
        <v>124</v>
      </c>
      <c r="AT158" s="193" t="s">
        <v>120</v>
      </c>
      <c r="AU158" s="193" t="s">
        <v>118</v>
      </c>
      <c r="AY158" s="16" t="s">
        <v>117</v>
      </c>
      <c r="BE158" s="194">
        <f>IF(N158="základná",J158,0)</f>
        <v>0</v>
      </c>
      <c r="BF158" s="194">
        <f>IF(N158="znížená",J158,0)</f>
        <v>0</v>
      </c>
      <c r="BG158" s="194">
        <f>IF(N158="zákl. prenesená",J158,0)</f>
        <v>0</v>
      </c>
      <c r="BH158" s="194">
        <f>IF(N158="zníž. prenesená",J158,0)</f>
        <v>0</v>
      </c>
      <c r="BI158" s="194">
        <f>IF(N158="nulová",J158,0)</f>
        <v>0</v>
      </c>
      <c r="BJ158" s="16" t="s">
        <v>118</v>
      </c>
      <c r="BK158" s="194">
        <f>ROUND(I158*H158,2)</f>
        <v>0</v>
      </c>
      <c r="BL158" s="16" t="s">
        <v>124</v>
      </c>
      <c r="BM158" s="193" t="s">
        <v>242</v>
      </c>
    </row>
    <row r="159" spans="1:65" s="12" customFormat="1" ht="22.9" customHeight="1">
      <c r="B159" s="167"/>
      <c r="C159" s="168"/>
      <c r="D159" s="169" t="s">
        <v>68</v>
      </c>
      <c r="E159" s="180" t="s">
        <v>148</v>
      </c>
      <c r="F159" s="180" t="s">
        <v>149</v>
      </c>
      <c r="G159" s="168"/>
      <c r="H159" s="168"/>
      <c r="I159" s="168"/>
      <c r="J159" s="181">
        <f>BK159</f>
        <v>0</v>
      </c>
      <c r="K159" s="168"/>
      <c r="L159" s="172"/>
      <c r="M159" s="173"/>
      <c r="N159" s="174"/>
      <c r="O159" s="174"/>
      <c r="P159" s="175">
        <f>SUM(P160:P163)</f>
        <v>32.258431999999999</v>
      </c>
      <c r="Q159" s="174"/>
      <c r="R159" s="175">
        <f>SUM(R160:R163)</f>
        <v>0</v>
      </c>
      <c r="S159" s="174"/>
      <c r="T159" s="176">
        <f>SUM(T160:T163)</f>
        <v>0</v>
      </c>
      <c r="AR159" s="177" t="s">
        <v>77</v>
      </c>
      <c r="AT159" s="178" t="s">
        <v>68</v>
      </c>
      <c r="AU159" s="178" t="s">
        <v>77</v>
      </c>
      <c r="AY159" s="177" t="s">
        <v>117</v>
      </c>
      <c r="BK159" s="179">
        <f>SUM(BK160:BK163)</f>
        <v>0</v>
      </c>
    </row>
    <row r="160" spans="1:65" s="2" customFormat="1" ht="21.75" customHeight="1">
      <c r="A160" s="30"/>
      <c r="B160" s="31"/>
      <c r="C160" s="182" t="s">
        <v>166</v>
      </c>
      <c r="D160" s="182" t="s">
        <v>120</v>
      </c>
      <c r="E160" s="183" t="s">
        <v>243</v>
      </c>
      <c r="F160" s="184" t="s">
        <v>244</v>
      </c>
      <c r="G160" s="185" t="s">
        <v>140</v>
      </c>
      <c r="H160" s="186">
        <v>19.327999999999999</v>
      </c>
      <c r="I160" s="187"/>
      <c r="J160" s="187">
        <f>ROUND(I160*H160,2)</f>
        <v>0</v>
      </c>
      <c r="K160" s="188"/>
      <c r="L160" s="35"/>
      <c r="M160" s="189" t="s">
        <v>1</v>
      </c>
      <c r="N160" s="190" t="s">
        <v>35</v>
      </c>
      <c r="O160" s="191">
        <v>0.88200000000000001</v>
      </c>
      <c r="P160" s="191">
        <f>O160*H160</f>
        <v>17.047295999999999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93" t="s">
        <v>124</v>
      </c>
      <c r="AT160" s="193" t="s">
        <v>120</v>
      </c>
      <c r="AU160" s="193" t="s">
        <v>118</v>
      </c>
      <c r="AY160" s="16" t="s">
        <v>117</v>
      </c>
      <c r="BE160" s="194">
        <f>IF(N160="základná",J160,0)</f>
        <v>0</v>
      </c>
      <c r="BF160" s="194">
        <f>IF(N160="znížená",J160,0)</f>
        <v>0</v>
      </c>
      <c r="BG160" s="194">
        <f>IF(N160="zákl. prenesená",J160,0)</f>
        <v>0</v>
      </c>
      <c r="BH160" s="194">
        <f>IF(N160="zníž. prenesená",J160,0)</f>
        <v>0</v>
      </c>
      <c r="BI160" s="194">
        <f>IF(N160="nulová",J160,0)</f>
        <v>0</v>
      </c>
      <c r="BJ160" s="16" t="s">
        <v>118</v>
      </c>
      <c r="BK160" s="194">
        <f>ROUND(I160*H160,2)</f>
        <v>0</v>
      </c>
      <c r="BL160" s="16" t="s">
        <v>124</v>
      </c>
      <c r="BM160" s="193" t="s">
        <v>245</v>
      </c>
    </row>
    <row r="161" spans="1:65" s="2" customFormat="1" ht="16.5" customHeight="1">
      <c r="A161" s="30"/>
      <c r="B161" s="31"/>
      <c r="C161" s="182" t="s">
        <v>246</v>
      </c>
      <c r="D161" s="182" t="s">
        <v>120</v>
      </c>
      <c r="E161" s="183" t="s">
        <v>163</v>
      </c>
      <c r="F161" s="184" t="s">
        <v>164</v>
      </c>
      <c r="G161" s="185" t="s">
        <v>140</v>
      </c>
      <c r="H161" s="186">
        <v>19.327999999999999</v>
      </c>
      <c r="I161" s="187"/>
      <c r="J161" s="187">
        <f>ROUND(I161*H161,2)</f>
        <v>0</v>
      </c>
      <c r="K161" s="188"/>
      <c r="L161" s="35"/>
      <c r="M161" s="189" t="s">
        <v>1</v>
      </c>
      <c r="N161" s="190" t="s">
        <v>35</v>
      </c>
      <c r="O161" s="191">
        <v>0.59799999999999998</v>
      </c>
      <c r="P161" s="191">
        <f>O161*H161</f>
        <v>11.558143999999999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93" t="s">
        <v>124</v>
      </c>
      <c r="AT161" s="193" t="s">
        <v>120</v>
      </c>
      <c r="AU161" s="193" t="s">
        <v>118</v>
      </c>
      <c r="AY161" s="16" t="s">
        <v>117</v>
      </c>
      <c r="BE161" s="194">
        <f>IF(N161="základná",J161,0)</f>
        <v>0</v>
      </c>
      <c r="BF161" s="194">
        <f>IF(N161="znížená",J161,0)</f>
        <v>0</v>
      </c>
      <c r="BG161" s="194">
        <f>IF(N161="zákl. prenesená",J161,0)</f>
        <v>0</v>
      </c>
      <c r="BH161" s="194">
        <f>IF(N161="zníž. prenesená",J161,0)</f>
        <v>0</v>
      </c>
      <c r="BI161" s="194">
        <f>IF(N161="nulová",J161,0)</f>
        <v>0</v>
      </c>
      <c r="BJ161" s="16" t="s">
        <v>118</v>
      </c>
      <c r="BK161" s="194">
        <f>ROUND(I161*H161,2)</f>
        <v>0</v>
      </c>
      <c r="BL161" s="16" t="s">
        <v>124</v>
      </c>
      <c r="BM161" s="193" t="s">
        <v>247</v>
      </c>
    </row>
    <row r="162" spans="1:65" s="2" customFormat="1" ht="21.75" customHeight="1">
      <c r="A162" s="30"/>
      <c r="B162" s="31"/>
      <c r="C162" s="182" t="s">
        <v>248</v>
      </c>
      <c r="D162" s="182" t="s">
        <v>120</v>
      </c>
      <c r="E162" s="183" t="s">
        <v>167</v>
      </c>
      <c r="F162" s="184" t="s">
        <v>168</v>
      </c>
      <c r="G162" s="185" t="s">
        <v>140</v>
      </c>
      <c r="H162" s="186">
        <v>521.85599999999999</v>
      </c>
      <c r="I162" s="187"/>
      <c r="J162" s="187">
        <f>ROUND(I162*H162,2)</f>
        <v>0</v>
      </c>
      <c r="K162" s="188"/>
      <c r="L162" s="35"/>
      <c r="M162" s="189" t="s">
        <v>1</v>
      </c>
      <c r="N162" s="190" t="s">
        <v>35</v>
      </c>
      <c r="O162" s="191">
        <v>7.0000000000000001E-3</v>
      </c>
      <c r="P162" s="191">
        <f>O162*H162</f>
        <v>3.6529920000000002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93" t="s">
        <v>124</v>
      </c>
      <c r="AT162" s="193" t="s">
        <v>120</v>
      </c>
      <c r="AU162" s="193" t="s">
        <v>118</v>
      </c>
      <c r="AY162" s="16" t="s">
        <v>117</v>
      </c>
      <c r="BE162" s="194">
        <f>IF(N162="základná",J162,0)</f>
        <v>0</v>
      </c>
      <c r="BF162" s="194">
        <f>IF(N162="znížená",J162,0)</f>
        <v>0</v>
      </c>
      <c r="BG162" s="194">
        <f>IF(N162="zákl. prenesená",J162,0)</f>
        <v>0</v>
      </c>
      <c r="BH162" s="194">
        <f>IF(N162="zníž. prenesená",J162,0)</f>
        <v>0</v>
      </c>
      <c r="BI162" s="194">
        <f>IF(N162="nulová",J162,0)</f>
        <v>0</v>
      </c>
      <c r="BJ162" s="16" t="s">
        <v>118</v>
      </c>
      <c r="BK162" s="194">
        <f>ROUND(I162*H162,2)</f>
        <v>0</v>
      </c>
      <c r="BL162" s="16" t="s">
        <v>124</v>
      </c>
      <c r="BM162" s="193" t="s">
        <v>249</v>
      </c>
    </row>
    <row r="163" spans="1:65" s="13" customFormat="1">
      <c r="B163" s="195"/>
      <c r="C163" s="196"/>
      <c r="D163" s="197" t="s">
        <v>126</v>
      </c>
      <c r="E163" s="196"/>
      <c r="F163" s="199" t="s">
        <v>250</v>
      </c>
      <c r="G163" s="196"/>
      <c r="H163" s="200">
        <v>521.85599999999999</v>
      </c>
      <c r="I163" s="196"/>
      <c r="J163" s="196"/>
      <c r="K163" s="196"/>
      <c r="L163" s="201"/>
      <c r="M163" s="216"/>
      <c r="N163" s="217"/>
      <c r="O163" s="217"/>
      <c r="P163" s="217"/>
      <c r="Q163" s="217"/>
      <c r="R163" s="217"/>
      <c r="S163" s="217"/>
      <c r="T163" s="218"/>
      <c r="AT163" s="205" t="s">
        <v>126</v>
      </c>
      <c r="AU163" s="205" t="s">
        <v>118</v>
      </c>
      <c r="AV163" s="13" t="s">
        <v>118</v>
      </c>
      <c r="AW163" s="13" t="s">
        <v>4</v>
      </c>
      <c r="AX163" s="13" t="s">
        <v>77</v>
      </c>
      <c r="AY163" s="205" t="s">
        <v>117</v>
      </c>
    </row>
    <row r="164" spans="1:65" s="2" customFormat="1" ht="6.95" customHeight="1">
      <c r="A164" s="30"/>
      <c r="B164" s="50"/>
      <c r="C164" s="51"/>
      <c r="D164" s="51"/>
      <c r="E164" s="51"/>
      <c r="F164" s="51"/>
      <c r="G164" s="51"/>
      <c r="H164" s="51"/>
      <c r="I164" s="51"/>
      <c r="J164" s="51"/>
      <c r="K164" s="51"/>
      <c r="L164" s="35"/>
      <c r="M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</row>
  </sheetData>
  <sheetProtection formatColumns="0" formatRows="0" autoFilter="0"/>
  <autoFilter ref="C119:K16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4"/>
  <sheetViews>
    <sheetView showGridLines="0" topLeftCell="A194" workbookViewId="0">
      <selection activeCell="E24" sqref="E2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" customWidth="1"/>
    <col min="10" max="10" width="25.5" style="1" bestFit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21"/>
    </row>
    <row r="2" spans="1:46" s="1" customFormat="1" ht="36.950000000000003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6" t="s">
        <v>87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9"/>
      <c r="AT3" s="16" t="s">
        <v>69</v>
      </c>
    </row>
    <row r="4" spans="1:46" s="1" customFormat="1" ht="24.95" customHeight="1">
      <c r="B4" s="19"/>
      <c r="D4" s="106" t="s">
        <v>91</v>
      </c>
      <c r="L4" s="19"/>
      <c r="M4" s="107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8" t="s">
        <v>13</v>
      </c>
      <c r="L6" s="19"/>
    </row>
    <row r="7" spans="1:46" s="1" customFormat="1" ht="16.5" customHeight="1">
      <c r="B7" s="19"/>
      <c r="E7" s="278" t="str">
        <f>'Rekapitulácia stavby'!K6</f>
        <v>Obnova Pamätníka oslobodenia mesta Krompachy</v>
      </c>
      <c r="F7" s="279"/>
      <c r="G7" s="279"/>
      <c r="H7" s="279"/>
      <c r="L7" s="19"/>
    </row>
    <row r="8" spans="1:46" s="2" customFormat="1" ht="12" customHeight="1">
      <c r="A8" s="30"/>
      <c r="B8" s="35"/>
      <c r="C8" s="30"/>
      <c r="D8" s="108" t="s">
        <v>92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80" t="s">
        <v>251</v>
      </c>
      <c r="F9" s="281"/>
      <c r="G9" s="281"/>
      <c r="H9" s="281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15</v>
      </c>
      <c r="E11" s="30"/>
      <c r="F11" s="109" t="s">
        <v>1</v>
      </c>
      <c r="G11" s="30"/>
      <c r="H11" s="30"/>
      <c r="I11" s="108" t="s">
        <v>16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17</v>
      </c>
      <c r="E12" s="30"/>
      <c r="F12" s="109" t="s">
        <v>18</v>
      </c>
      <c r="G12" s="30"/>
      <c r="H12" s="30"/>
      <c r="I12" s="108" t="s">
        <v>19</v>
      </c>
      <c r="J12" s="110"/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20</v>
      </c>
      <c r="E14" s="30"/>
      <c r="F14" s="30"/>
      <c r="G14" s="30"/>
      <c r="H14" s="30"/>
      <c r="I14" s="108" t="s">
        <v>21</v>
      </c>
      <c r="J14" s="109" t="s">
        <v>1</v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">
        <v>18</v>
      </c>
      <c r="F15" s="30"/>
      <c r="G15" s="30"/>
      <c r="H15" s="30"/>
      <c r="I15" s="108" t="s">
        <v>22</v>
      </c>
      <c r="J15" s="109" t="s">
        <v>1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23</v>
      </c>
      <c r="E17" s="30"/>
      <c r="F17" s="30"/>
      <c r="G17" s="30"/>
      <c r="H17" s="30"/>
      <c r="I17" s="108" t="s">
        <v>21</v>
      </c>
      <c r="J17" s="109" t="str">
        <f>'Rekapitulácia stavby'!AN13</f>
        <v/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82" t="str">
        <f>'Rekapitulácia stavby'!E14</f>
        <v xml:space="preserve"> </v>
      </c>
      <c r="F18" s="282"/>
      <c r="G18" s="282"/>
      <c r="H18" s="282"/>
      <c r="I18" s="108" t="s">
        <v>22</v>
      </c>
      <c r="J18" s="109" t="str">
        <f>'Rekapitulácia stavby'!AN14</f>
        <v/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25</v>
      </c>
      <c r="E20" s="30"/>
      <c r="F20" s="30"/>
      <c r="G20" s="30"/>
      <c r="H20" s="30"/>
      <c r="I20" s="108" t="s">
        <v>21</v>
      </c>
      <c r="J20" s="109" t="s">
        <v>1</v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/>
      <c r="F21" s="30"/>
      <c r="G21" s="30"/>
      <c r="H21" s="30"/>
      <c r="I21" s="108" t="s">
        <v>22</v>
      </c>
      <c r="J21" s="109" t="s">
        <v>1</v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27</v>
      </c>
      <c r="E23" s="30"/>
      <c r="F23" s="30"/>
      <c r="G23" s="30"/>
      <c r="H23" s="30"/>
      <c r="I23" s="108" t="s">
        <v>21</v>
      </c>
      <c r="J23" s="109" t="s">
        <v>1</v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/>
      <c r="F24" s="30"/>
      <c r="G24" s="30"/>
      <c r="H24" s="30"/>
      <c r="I24" s="108" t="s">
        <v>22</v>
      </c>
      <c r="J24" s="109" t="s">
        <v>1</v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28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83" t="s">
        <v>1</v>
      </c>
      <c r="F27" s="283"/>
      <c r="G27" s="283"/>
      <c r="H27" s="2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29</v>
      </c>
      <c r="E30" s="30"/>
      <c r="F30" s="30"/>
      <c r="G30" s="30"/>
      <c r="H30" s="30"/>
      <c r="I30" s="30"/>
      <c r="J30" s="116">
        <f>ROUND(J124, 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31</v>
      </c>
      <c r="G32" s="30"/>
      <c r="H32" s="30"/>
      <c r="I32" s="117" t="s">
        <v>30</v>
      </c>
      <c r="J32" s="117" t="s">
        <v>32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33</v>
      </c>
      <c r="E33" s="108" t="s">
        <v>34</v>
      </c>
      <c r="F33" s="119">
        <f>ROUND((SUM(BE124:BE183)),  2)</f>
        <v>0</v>
      </c>
      <c r="G33" s="30"/>
      <c r="H33" s="30"/>
      <c r="I33" s="120">
        <v>0.2</v>
      </c>
      <c r="J33" s="119">
        <f>ROUND(((SUM(BE124:BE183))*I33),  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35</v>
      </c>
      <c r="F34" s="119">
        <f>ROUND((SUM(BF124:BF183)),  2)</f>
        <v>0</v>
      </c>
      <c r="G34" s="30"/>
      <c r="H34" s="30"/>
      <c r="I34" s="120">
        <v>0.2</v>
      </c>
      <c r="J34" s="119">
        <f>ROUND(((SUM(BF124:BF183))*I34),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36</v>
      </c>
      <c r="F35" s="119">
        <f>ROUND((SUM(BG124:BG183)),  2)</f>
        <v>0</v>
      </c>
      <c r="G35" s="30"/>
      <c r="H35" s="30"/>
      <c r="I35" s="120">
        <v>0.2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37</v>
      </c>
      <c r="F36" s="119">
        <f>ROUND((SUM(BH124:BH183)),  2)</f>
        <v>0</v>
      </c>
      <c r="G36" s="30"/>
      <c r="H36" s="30"/>
      <c r="I36" s="120">
        <v>0.2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38</v>
      </c>
      <c r="F37" s="119">
        <f>ROUND((SUM(BI124:BI183)),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39</v>
      </c>
      <c r="E39" s="123"/>
      <c r="F39" s="123"/>
      <c r="G39" s="124" t="s">
        <v>40</v>
      </c>
      <c r="H39" s="125" t="s">
        <v>41</v>
      </c>
      <c r="I39" s="123"/>
      <c r="J39" s="126">
        <f>SUM(J30:J37)</f>
        <v>0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7"/>
      <c r="D50" s="128" t="s">
        <v>42</v>
      </c>
      <c r="E50" s="129"/>
      <c r="F50" s="129"/>
      <c r="G50" s="128" t="s">
        <v>43</v>
      </c>
      <c r="H50" s="129"/>
      <c r="I50" s="129"/>
      <c r="J50" s="129"/>
      <c r="K50" s="129"/>
      <c r="L50" s="47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0"/>
      <c r="B61" s="35"/>
      <c r="C61" s="30"/>
      <c r="D61" s="130" t="s">
        <v>44</v>
      </c>
      <c r="E61" s="131"/>
      <c r="F61" s="132" t="s">
        <v>45</v>
      </c>
      <c r="G61" s="130" t="s">
        <v>44</v>
      </c>
      <c r="H61" s="131"/>
      <c r="I61" s="131"/>
      <c r="J61" s="133" t="s">
        <v>45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0"/>
      <c r="B65" s="35"/>
      <c r="C65" s="30"/>
      <c r="D65" s="128" t="s">
        <v>46</v>
      </c>
      <c r="E65" s="134"/>
      <c r="F65" s="134"/>
      <c r="G65" s="128" t="s">
        <v>47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0"/>
      <c r="B76" s="35"/>
      <c r="C76" s="30"/>
      <c r="D76" s="130" t="s">
        <v>44</v>
      </c>
      <c r="E76" s="131"/>
      <c r="F76" s="132" t="s">
        <v>45</v>
      </c>
      <c r="G76" s="130" t="s">
        <v>44</v>
      </c>
      <c r="H76" s="131"/>
      <c r="I76" s="131"/>
      <c r="J76" s="133" t="s">
        <v>45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94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2"/>
      <c r="D85" s="32"/>
      <c r="E85" s="276" t="str">
        <f>E7</f>
        <v>Obnova Pamätníka oslobodenia mesta Krompachy</v>
      </c>
      <c r="F85" s="277"/>
      <c r="G85" s="277"/>
      <c r="H85" s="277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92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39" t="str">
        <f>E9</f>
        <v>SO-04 - Večný plameň</v>
      </c>
      <c r="F87" s="275"/>
      <c r="G87" s="275"/>
      <c r="H87" s="275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2"/>
      <c r="E89" s="32"/>
      <c r="F89" s="25" t="str">
        <f>F12</f>
        <v>Mesto Krompachy</v>
      </c>
      <c r="G89" s="32"/>
      <c r="H89" s="32"/>
      <c r="I89" s="27" t="s">
        <v>19</v>
      </c>
      <c r="J89" s="62" t="str">
        <f>IF(J12="","",J12)</f>
        <v/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7" t="s">
        <v>20</v>
      </c>
      <c r="D91" s="32"/>
      <c r="E91" s="32"/>
      <c r="F91" s="25" t="str">
        <f>E15</f>
        <v>Mesto Krompachy</v>
      </c>
      <c r="G91" s="32"/>
      <c r="H91" s="32"/>
      <c r="I91" s="27" t="s">
        <v>25</v>
      </c>
      <c r="J91" s="28">
        <f>E21</f>
        <v>0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23</v>
      </c>
      <c r="D92" s="32"/>
      <c r="E92" s="32"/>
      <c r="F92" s="25" t="str">
        <f>IF(E18="","",E18)</f>
        <v xml:space="preserve"> </v>
      </c>
      <c r="G92" s="32"/>
      <c r="H92" s="32"/>
      <c r="I92" s="27" t="s">
        <v>27</v>
      </c>
      <c r="J92" s="28">
        <f>E24</f>
        <v>0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95</v>
      </c>
      <c r="D94" s="140"/>
      <c r="E94" s="140"/>
      <c r="F94" s="140"/>
      <c r="G94" s="140"/>
      <c r="H94" s="140"/>
      <c r="I94" s="140"/>
      <c r="J94" s="141" t="s">
        <v>96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97</v>
      </c>
      <c r="D96" s="32"/>
      <c r="E96" s="32"/>
      <c r="F96" s="32"/>
      <c r="G96" s="32"/>
      <c r="H96" s="32"/>
      <c r="I96" s="32"/>
      <c r="J96" s="80">
        <f>J124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6" t="s">
        <v>98</v>
      </c>
    </row>
    <row r="97" spans="1:31" s="9" customFormat="1" ht="24.95" customHeight="1">
      <c r="B97" s="143"/>
      <c r="C97" s="144"/>
      <c r="D97" s="145" t="s">
        <v>99</v>
      </c>
      <c r="E97" s="146"/>
      <c r="F97" s="146"/>
      <c r="G97" s="146"/>
      <c r="H97" s="146"/>
      <c r="I97" s="146"/>
      <c r="J97" s="147">
        <f>J125</f>
        <v>0</v>
      </c>
      <c r="K97" s="144"/>
      <c r="L97" s="148"/>
    </row>
    <row r="98" spans="1:31" s="10" customFormat="1" ht="19.899999999999999" customHeight="1">
      <c r="B98" s="149"/>
      <c r="C98" s="150"/>
      <c r="D98" s="151" t="s">
        <v>102</v>
      </c>
      <c r="E98" s="152"/>
      <c r="F98" s="152"/>
      <c r="G98" s="152"/>
      <c r="H98" s="152"/>
      <c r="I98" s="152"/>
      <c r="J98" s="153">
        <f>J126</f>
        <v>0</v>
      </c>
      <c r="K98" s="150"/>
      <c r="L98" s="154"/>
    </row>
    <row r="99" spans="1:31" s="9" customFormat="1" ht="24.95" customHeight="1">
      <c r="B99" s="143"/>
      <c r="C99" s="144"/>
      <c r="D99" s="145" t="s">
        <v>173</v>
      </c>
      <c r="E99" s="146"/>
      <c r="F99" s="146"/>
      <c r="G99" s="146"/>
      <c r="H99" s="146"/>
      <c r="I99" s="146"/>
      <c r="J99" s="147">
        <f>J143</f>
        <v>0</v>
      </c>
      <c r="K99" s="144"/>
      <c r="L99" s="148"/>
    </row>
    <row r="100" spans="1:31" s="10" customFormat="1" ht="19.899999999999999" customHeight="1">
      <c r="B100" s="149"/>
      <c r="C100" s="150"/>
      <c r="D100" s="151" t="s">
        <v>252</v>
      </c>
      <c r="E100" s="152"/>
      <c r="F100" s="152"/>
      <c r="G100" s="152"/>
      <c r="H100" s="152"/>
      <c r="I100" s="152"/>
      <c r="J100" s="153">
        <f>J144</f>
        <v>0</v>
      </c>
      <c r="K100" s="150"/>
      <c r="L100" s="154"/>
    </row>
    <row r="101" spans="1:31" s="10" customFormat="1" ht="19.899999999999999" customHeight="1">
      <c r="B101" s="149"/>
      <c r="C101" s="150"/>
      <c r="D101" s="151" t="s">
        <v>253</v>
      </c>
      <c r="E101" s="152"/>
      <c r="F101" s="152"/>
      <c r="G101" s="152"/>
      <c r="H101" s="152"/>
      <c r="I101" s="152"/>
      <c r="J101" s="153">
        <f>J172</f>
        <v>0</v>
      </c>
      <c r="K101" s="150"/>
      <c r="L101" s="154"/>
    </row>
    <row r="102" spans="1:31" s="10" customFormat="1" ht="19.899999999999999" customHeight="1">
      <c r="B102" s="149"/>
      <c r="C102" s="150"/>
      <c r="D102" s="151" t="s">
        <v>254</v>
      </c>
      <c r="E102" s="152"/>
      <c r="F102" s="152"/>
      <c r="G102" s="152"/>
      <c r="H102" s="152"/>
      <c r="I102" s="152"/>
      <c r="J102" s="153">
        <f>J176</f>
        <v>0</v>
      </c>
      <c r="K102" s="150"/>
      <c r="L102" s="154"/>
    </row>
    <row r="103" spans="1:31" s="9" customFormat="1" ht="24.95" customHeight="1">
      <c r="B103" s="143"/>
      <c r="C103" s="144"/>
      <c r="D103" s="145" t="s">
        <v>255</v>
      </c>
      <c r="E103" s="146"/>
      <c r="F103" s="146"/>
      <c r="G103" s="146"/>
      <c r="H103" s="146"/>
      <c r="I103" s="146"/>
      <c r="J103" s="147">
        <f>J180</f>
        <v>0</v>
      </c>
      <c r="K103" s="144"/>
      <c r="L103" s="148"/>
    </row>
    <row r="104" spans="1:31" s="10" customFormat="1" ht="19.899999999999999" customHeight="1">
      <c r="B104" s="149"/>
      <c r="C104" s="150"/>
      <c r="D104" s="151" t="s">
        <v>256</v>
      </c>
      <c r="E104" s="152"/>
      <c r="F104" s="152"/>
      <c r="G104" s="152"/>
      <c r="H104" s="152"/>
      <c r="I104" s="152"/>
      <c r="J104" s="153">
        <f>J181</f>
        <v>0</v>
      </c>
      <c r="K104" s="150"/>
      <c r="L104" s="154"/>
    </row>
    <row r="105" spans="1:31" s="2" customFormat="1" ht="21.75" customHeight="1">
      <c r="A105" s="30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4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2" customFormat="1" ht="6.95" customHeight="1">
      <c r="A110" s="30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24.95" customHeight="1">
      <c r="A111" s="30"/>
      <c r="B111" s="31"/>
      <c r="C111" s="22" t="s">
        <v>103</v>
      </c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7" t="s">
        <v>13</v>
      </c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2"/>
      <c r="D114" s="32"/>
      <c r="E114" s="276" t="str">
        <f>E7</f>
        <v>Obnova Pamätníka oslobodenia mesta Krompachy</v>
      </c>
      <c r="F114" s="277"/>
      <c r="G114" s="277"/>
      <c r="H114" s="277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2" customHeight="1">
      <c r="A115" s="30"/>
      <c r="B115" s="31"/>
      <c r="C115" s="27" t="s">
        <v>92</v>
      </c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6.5" customHeight="1">
      <c r="A116" s="30"/>
      <c r="B116" s="31"/>
      <c r="C116" s="32"/>
      <c r="D116" s="32"/>
      <c r="E116" s="239" t="str">
        <f>E9</f>
        <v>SO-04 - Večný plameň</v>
      </c>
      <c r="F116" s="275"/>
      <c r="G116" s="275"/>
      <c r="H116" s="275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2" customHeight="1">
      <c r="A118" s="30"/>
      <c r="B118" s="31"/>
      <c r="C118" s="27" t="s">
        <v>17</v>
      </c>
      <c r="D118" s="32"/>
      <c r="E118" s="32"/>
      <c r="F118" s="25" t="str">
        <f>F12</f>
        <v>Mesto Krompachy</v>
      </c>
      <c r="G118" s="32"/>
      <c r="H118" s="32"/>
      <c r="I118" s="27" t="s">
        <v>19</v>
      </c>
      <c r="J118" s="62" t="str">
        <f>IF(J12="","",J12)</f>
        <v/>
      </c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6.95" customHeight="1">
      <c r="A119" s="30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2" customHeight="1">
      <c r="A120" s="30"/>
      <c r="B120" s="31"/>
      <c r="C120" s="27" t="s">
        <v>20</v>
      </c>
      <c r="D120" s="32"/>
      <c r="E120" s="32"/>
      <c r="F120" s="25" t="str">
        <f>E15</f>
        <v>Mesto Krompachy</v>
      </c>
      <c r="G120" s="32"/>
      <c r="H120" s="32"/>
      <c r="I120" s="27" t="s">
        <v>25</v>
      </c>
      <c r="J120" s="28">
        <f>E21</f>
        <v>0</v>
      </c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5.2" customHeight="1">
      <c r="A121" s="30"/>
      <c r="B121" s="31"/>
      <c r="C121" s="27" t="s">
        <v>23</v>
      </c>
      <c r="D121" s="32"/>
      <c r="E121" s="32"/>
      <c r="F121" s="25" t="str">
        <f>IF(E18="","",E18)</f>
        <v xml:space="preserve"> </v>
      </c>
      <c r="G121" s="32"/>
      <c r="H121" s="32"/>
      <c r="I121" s="27" t="s">
        <v>27</v>
      </c>
      <c r="J121" s="28">
        <f>E24</f>
        <v>0</v>
      </c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10.35" customHeight="1">
      <c r="A122" s="30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11" customFormat="1" ht="29.25" customHeight="1">
      <c r="A123" s="155"/>
      <c r="B123" s="156"/>
      <c r="C123" s="157" t="s">
        <v>104</v>
      </c>
      <c r="D123" s="158" t="s">
        <v>54</v>
      </c>
      <c r="E123" s="158" t="s">
        <v>50</v>
      </c>
      <c r="F123" s="158" t="s">
        <v>51</v>
      </c>
      <c r="G123" s="158" t="s">
        <v>105</v>
      </c>
      <c r="H123" s="158" t="s">
        <v>106</v>
      </c>
      <c r="I123" s="158" t="s">
        <v>107</v>
      </c>
      <c r="J123" s="159" t="s">
        <v>96</v>
      </c>
      <c r="K123" s="160" t="s">
        <v>108</v>
      </c>
      <c r="L123" s="161"/>
      <c r="M123" s="71" t="s">
        <v>1</v>
      </c>
      <c r="N123" s="72" t="s">
        <v>33</v>
      </c>
      <c r="O123" s="72" t="s">
        <v>109</v>
      </c>
      <c r="P123" s="72" t="s">
        <v>110</v>
      </c>
      <c r="Q123" s="72" t="s">
        <v>111</v>
      </c>
      <c r="R123" s="72" t="s">
        <v>112</v>
      </c>
      <c r="S123" s="72" t="s">
        <v>113</v>
      </c>
      <c r="T123" s="73" t="s">
        <v>114</v>
      </c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</row>
    <row r="124" spans="1:65" s="2" customFormat="1" ht="22.9" customHeight="1">
      <c r="A124" s="30"/>
      <c r="B124" s="31"/>
      <c r="C124" s="78" t="s">
        <v>97</v>
      </c>
      <c r="D124" s="32"/>
      <c r="E124" s="32"/>
      <c r="F124" s="32"/>
      <c r="G124" s="32"/>
      <c r="H124" s="32"/>
      <c r="I124" s="32"/>
      <c r="J124" s="162">
        <f>BK124</f>
        <v>0</v>
      </c>
      <c r="K124" s="32"/>
      <c r="L124" s="35"/>
      <c r="M124" s="74"/>
      <c r="N124" s="163"/>
      <c r="O124" s="75"/>
      <c r="P124" s="164">
        <f>P125+P143+P180</f>
        <v>19.552028500000002</v>
      </c>
      <c r="Q124" s="75"/>
      <c r="R124" s="164">
        <f>R125+R143+R180</f>
        <v>2.6256499999999999E-2</v>
      </c>
      <c r="S124" s="75"/>
      <c r="T124" s="165">
        <f>T125+T143+T180</f>
        <v>8.048799999999999E-2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6" t="s">
        <v>68</v>
      </c>
      <c r="AU124" s="16" t="s">
        <v>98</v>
      </c>
      <c r="BK124" s="166">
        <f>BK125+BK143+BK180</f>
        <v>0</v>
      </c>
    </row>
    <row r="125" spans="1:65" s="12" customFormat="1" ht="25.9" customHeight="1">
      <c r="B125" s="167"/>
      <c r="C125" s="168"/>
      <c r="D125" s="169" t="s">
        <v>68</v>
      </c>
      <c r="E125" s="170" t="s">
        <v>115</v>
      </c>
      <c r="F125" s="170" t="s">
        <v>116</v>
      </c>
      <c r="G125" s="168"/>
      <c r="H125" s="168"/>
      <c r="I125" s="168"/>
      <c r="J125" s="171">
        <f>BK125</f>
        <v>0</v>
      </c>
      <c r="K125" s="168"/>
      <c r="L125" s="172"/>
      <c r="M125" s="173"/>
      <c r="N125" s="174"/>
      <c r="O125" s="174"/>
      <c r="P125" s="175">
        <f>P126</f>
        <v>1.6361700000000003</v>
      </c>
      <c r="Q125" s="174"/>
      <c r="R125" s="175">
        <f>R126</f>
        <v>1.8914999999999997E-3</v>
      </c>
      <c r="S125" s="174"/>
      <c r="T125" s="176">
        <f>T126</f>
        <v>8.048799999999999E-2</v>
      </c>
      <c r="AR125" s="177" t="s">
        <v>77</v>
      </c>
      <c r="AT125" s="178" t="s">
        <v>68</v>
      </c>
      <c r="AU125" s="178" t="s">
        <v>69</v>
      </c>
      <c r="AY125" s="177" t="s">
        <v>117</v>
      </c>
      <c r="BK125" s="179">
        <f>BK126</f>
        <v>0</v>
      </c>
    </row>
    <row r="126" spans="1:65" s="12" customFormat="1" ht="22.9" customHeight="1">
      <c r="B126" s="167"/>
      <c r="C126" s="168"/>
      <c r="D126" s="169" t="s">
        <v>68</v>
      </c>
      <c r="E126" s="180" t="s">
        <v>148</v>
      </c>
      <c r="F126" s="180" t="s">
        <v>149</v>
      </c>
      <c r="G126" s="168"/>
      <c r="H126" s="168"/>
      <c r="I126" s="168"/>
      <c r="J126" s="181">
        <f>BK126</f>
        <v>0</v>
      </c>
      <c r="K126" s="168"/>
      <c r="L126" s="172"/>
      <c r="M126" s="173"/>
      <c r="N126" s="174"/>
      <c r="O126" s="174"/>
      <c r="P126" s="175">
        <f>SUM(P127:P142)</f>
        <v>1.6361700000000003</v>
      </c>
      <c r="Q126" s="174"/>
      <c r="R126" s="175">
        <f>SUM(R127:R142)</f>
        <v>1.8914999999999997E-3</v>
      </c>
      <c r="S126" s="174"/>
      <c r="T126" s="176">
        <f>SUM(T127:T142)</f>
        <v>8.048799999999999E-2</v>
      </c>
      <c r="AR126" s="177" t="s">
        <v>77</v>
      </c>
      <c r="AT126" s="178" t="s">
        <v>68</v>
      </c>
      <c r="AU126" s="178" t="s">
        <v>77</v>
      </c>
      <c r="AY126" s="177" t="s">
        <v>117</v>
      </c>
      <c r="BK126" s="179">
        <f>SUM(BK127:BK142)</f>
        <v>0</v>
      </c>
    </row>
    <row r="127" spans="1:65" s="2" customFormat="1" ht="21.75" customHeight="1">
      <c r="A127" s="30"/>
      <c r="B127" s="31"/>
      <c r="C127" s="182" t="s">
        <v>77</v>
      </c>
      <c r="D127" s="182" t="s">
        <v>120</v>
      </c>
      <c r="E127" s="183" t="s">
        <v>257</v>
      </c>
      <c r="F127" s="184" t="s">
        <v>258</v>
      </c>
      <c r="G127" s="185" t="s">
        <v>178</v>
      </c>
      <c r="H127" s="186">
        <v>4.8499999999999996</v>
      </c>
      <c r="I127" s="187"/>
      <c r="J127" s="187">
        <f>ROUND(I127*H127,2)</f>
        <v>0</v>
      </c>
      <c r="K127" s="188"/>
      <c r="L127" s="35"/>
      <c r="M127" s="189" t="s">
        <v>1</v>
      </c>
      <c r="N127" s="190" t="s">
        <v>35</v>
      </c>
      <c r="O127" s="191">
        <v>4.9799999999999997E-2</v>
      </c>
      <c r="P127" s="191">
        <f>O127*H127</f>
        <v>0.24152999999999997</v>
      </c>
      <c r="Q127" s="191">
        <v>3.8999999999999999E-4</v>
      </c>
      <c r="R127" s="191">
        <f>Q127*H127</f>
        <v>1.8914999999999997E-3</v>
      </c>
      <c r="S127" s="191">
        <v>8.2799999999999992E-3</v>
      </c>
      <c r="T127" s="192">
        <f>S127*H127</f>
        <v>4.0157999999999992E-2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93" t="s">
        <v>259</v>
      </c>
      <c r="AT127" s="193" t="s">
        <v>120</v>
      </c>
      <c r="AU127" s="193" t="s">
        <v>118</v>
      </c>
      <c r="AY127" s="16" t="s">
        <v>117</v>
      </c>
      <c r="BE127" s="194">
        <f>IF(N127="základná",J127,0)</f>
        <v>0</v>
      </c>
      <c r="BF127" s="194">
        <f>IF(N127="znížená",J127,0)</f>
        <v>0</v>
      </c>
      <c r="BG127" s="194">
        <f>IF(N127="zákl. prenesená",J127,0)</f>
        <v>0</v>
      </c>
      <c r="BH127" s="194">
        <f>IF(N127="zníž. prenesená",J127,0)</f>
        <v>0</v>
      </c>
      <c r="BI127" s="194">
        <f>IF(N127="nulová",J127,0)</f>
        <v>0</v>
      </c>
      <c r="BJ127" s="16" t="s">
        <v>118</v>
      </c>
      <c r="BK127" s="194">
        <f>ROUND(I127*H127,2)</f>
        <v>0</v>
      </c>
      <c r="BL127" s="16" t="s">
        <v>259</v>
      </c>
      <c r="BM127" s="193" t="s">
        <v>260</v>
      </c>
    </row>
    <row r="128" spans="1:65" s="13" customFormat="1">
      <c r="B128" s="195"/>
      <c r="C128" s="196"/>
      <c r="D128" s="197" t="s">
        <v>126</v>
      </c>
      <c r="E128" s="198" t="s">
        <v>1</v>
      </c>
      <c r="F128" s="199" t="s">
        <v>261</v>
      </c>
      <c r="G128" s="196"/>
      <c r="H128" s="200">
        <v>4.8499999999999996</v>
      </c>
      <c r="I128" s="196"/>
      <c r="J128" s="196"/>
      <c r="K128" s="196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126</v>
      </c>
      <c r="AU128" s="205" t="s">
        <v>118</v>
      </c>
      <c r="AV128" s="13" t="s">
        <v>118</v>
      </c>
      <c r="AW128" s="13" t="s">
        <v>26</v>
      </c>
      <c r="AX128" s="13" t="s">
        <v>69</v>
      </c>
      <c r="AY128" s="205" t="s">
        <v>117</v>
      </c>
    </row>
    <row r="129" spans="1:65" s="14" customFormat="1">
      <c r="B129" s="206"/>
      <c r="C129" s="207"/>
      <c r="D129" s="197" t="s">
        <v>126</v>
      </c>
      <c r="E129" s="208" t="s">
        <v>1</v>
      </c>
      <c r="F129" s="209" t="s">
        <v>130</v>
      </c>
      <c r="G129" s="207"/>
      <c r="H129" s="210">
        <v>4.8499999999999996</v>
      </c>
      <c r="I129" s="207"/>
      <c r="J129" s="207"/>
      <c r="K129" s="207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126</v>
      </c>
      <c r="AU129" s="215" t="s">
        <v>118</v>
      </c>
      <c r="AV129" s="14" t="s">
        <v>124</v>
      </c>
      <c r="AW129" s="14" t="s">
        <v>26</v>
      </c>
      <c r="AX129" s="14" t="s">
        <v>77</v>
      </c>
      <c r="AY129" s="215" t="s">
        <v>117</v>
      </c>
    </row>
    <row r="130" spans="1:65" s="2" customFormat="1" ht="21.75" customHeight="1">
      <c r="A130" s="30"/>
      <c r="B130" s="31"/>
      <c r="C130" s="182" t="s">
        <v>118</v>
      </c>
      <c r="D130" s="182" t="s">
        <v>120</v>
      </c>
      <c r="E130" s="183" t="s">
        <v>262</v>
      </c>
      <c r="F130" s="184" t="s">
        <v>263</v>
      </c>
      <c r="G130" s="185" t="s">
        <v>264</v>
      </c>
      <c r="H130" s="186">
        <v>1</v>
      </c>
      <c r="I130" s="187"/>
      <c r="J130" s="187">
        <f>ROUND(I130*H130,2)</f>
        <v>0</v>
      </c>
      <c r="K130" s="188"/>
      <c r="L130" s="35"/>
      <c r="M130" s="189" t="s">
        <v>1</v>
      </c>
      <c r="N130" s="190" t="s">
        <v>35</v>
      </c>
      <c r="O130" s="191">
        <v>0.371</v>
      </c>
      <c r="P130" s="191">
        <f>O130*H130</f>
        <v>0.371</v>
      </c>
      <c r="Q130" s="191">
        <v>0</v>
      </c>
      <c r="R130" s="191">
        <f>Q130*H130</f>
        <v>0</v>
      </c>
      <c r="S130" s="191">
        <v>8.43E-3</v>
      </c>
      <c r="T130" s="192">
        <f>S130*H130</f>
        <v>8.43E-3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93" t="s">
        <v>259</v>
      </c>
      <c r="AT130" s="193" t="s">
        <v>120</v>
      </c>
      <c r="AU130" s="193" t="s">
        <v>118</v>
      </c>
      <c r="AY130" s="16" t="s">
        <v>117</v>
      </c>
      <c r="BE130" s="194">
        <f>IF(N130="základná",J130,0)</f>
        <v>0</v>
      </c>
      <c r="BF130" s="194">
        <f>IF(N130="znížená",J130,0)</f>
        <v>0</v>
      </c>
      <c r="BG130" s="194">
        <f>IF(N130="zákl. prenesená",J130,0)</f>
        <v>0</v>
      </c>
      <c r="BH130" s="194">
        <f>IF(N130="zníž. prenesená",J130,0)</f>
        <v>0</v>
      </c>
      <c r="BI130" s="194">
        <f>IF(N130="nulová",J130,0)</f>
        <v>0</v>
      </c>
      <c r="BJ130" s="16" t="s">
        <v>118</v>
      </c>
      <c r="BK130" s="194">
        <f>ROUND(I130*H130,2)</f>
        <v>0</v>
      </c>
      <c r="BL130" s="16" t="s">
        <v>259</v>
      </c>
      <c r="BM130" s="193" t="s">
        <v>265</v>
      </c>
    </row>
    <row r="131" spans="1:65" s="13" customFormat="1">
      <c r="B131" s="195"/>
      <c r="C131" s="196"/>
      <c r="D131" s="197" t="s">
        <v>126</v>
      </c>
      <c r="E131" s="198" t="s">
        <v>1</v>
      </c>
      <c r="F131" s="199" t="s">
        <v>77</v>
      </c>
      <c r="G131" s="196"/>
      <c r="H131" s="200">
        <v>1</v>
      </c>
      <c r="I131" s="196"/>
      <c r="J131" s="196"/>
      <c r="K131" s="196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126</v>
      </c>
      <c r="AU131" s="205" t="s">
        <v>118</v>
      </c>
      <c r="AV131" s="13" t="s">
        <v>118</v>
      </c>
      <c r="AW131" s="13" t="s">
        <v>26</v>
      </c>
      <c r="AX131" s="13" t="s">
        <v>69</v>
      </c>
      <c r="AY131" s="205" t="s">
        <v>117</v>
      </c>
    </row>
    <row r="132" spans="1:65" s="14" customFormat="1">
      <c r="B132" s="206"/>
      <c r="C132" s="207"/>
      <c r="D132" s="197" t="s">
        <v>126</v>
      </c>
      <c r="E132" s="208" t="s">
        <v>1</v>
      </c>
      <c r="F132" s="209" t="s">
        <v>130</v>
      </c>
      <c r="G132" s="207"/>
      <c r="H132" s="210">
        <v>1</v>
      </c>
      <c r="I132" s="207"/>
      <c r="J132" s="207"/>
      <c r="K132" s="207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126</v>
      </c>
      <c r="AU132" s="215" t="s">
        <v>118</v>
      </c>
      <c r="AV132" s="14" t="s">
        <v>124</v>
      </c>
      <c r="AW132" s="14" t="s">
        <v>26</v>
      </c>
      <c r="AX132" s="14" t="s">
        <v>77</v>
      </c>
      <c r="AY132" s="215" t="s">
        <v>117</v>
      </c>
    </row>
    <row r="133" spans="1:65" s="2" customFormat="1" ht="21.75" customHeight="1">
      <c r="A133" s="30"/>
      <c r="B133" s="31"/>
      <c r="C133" s="182" t="s">
        <v>134</v>
      </c>
      <c r="D133" s="182" t="s">
        <v>120</v>
      </c>
      <c r="E133" s="183" t="s">
        <v>266</v>
      </c>
      <c r="F133" s="184" t="s">
        <v>267</v>
      </c>
      <c r="G133" s="185" t="s">
        <v>268</v>
      </c>
      <c r="H133" s="186">
        <v>1</v>
      </c>
      <c r="I133" s="187"/>
      <c r="J133" s="187">
        <f>ROUND(I133*H133,2)</f>
        <v>0</v>
      </c>
      <c r="K133" s="188"/>
      <c r="L133" s="35"/>
      <c r="M133" s="189" t="s">
        <v>1</v>
      </c>
      <c r="N133" s="190" t="s">
        <v>35</v>
      </c>
      <c r="O133" s="191">
        <v>0.499</v>
      </c>
      <c r="P133" s="191">
        <f>O133*H133</f>
        <v>0.499</v>
      </c>
      <c r="Q133" s="191">
        <v>0</v>
      </c>
      <c r="R133" s="191">
        <f>Q133*H133</f>
        <v>0</v>
      </c>
      <c r="S133" s="191">
        <v>3.1899999999999998E-2</v>
      </c>
      <c r="T133" s="192">
        <f>S133*H133</f>
        <v>3.1899999999999998E-2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93" t="s">
        <v>259</v>
      </c>
      <c r="AT133" s="193" t="s">
        <v>120</v>
      </c>
      <c r="AU133" s="193" t="s">
        <v>118</v>
      </c>
      <c r="AY133" s="16" t="s">
        <v>117</v>
      </c>
      <c r="BE133" s="194">
        <f>IF(N133="základná",J133,0)</f>
        <v>0</v>
      </c>
      <c r="BF133" s="194">
        <f>IF(N133="znížená",J133,0)</f>
        <v>0</v>
      </c>
      <c r="BG133" s="194">
        <f>IF(N133="zákl. prenesená",J133,0)</f>
        <v>0</v>
      </c>
      <c r="BH133" s="194">
        <f>IF(N133="zníž. prenesená",J133,0)</f>
        <v>0</v>
      </c>
      <c r="BI133" s="194">
        <f>IF(N133="nulová",J133,0)</f>
        <v>0</v>
      </c>
      <c r="BJ133" s="16" t="s">
        <v>118</v>
      </c>
      <c r="BK133" s="194">
        <f>ROUND(I133*H133,2)</f>
        <v>0</v>
      </c>
      <c r="BL133" s="16" t="s">
        <v>259</v>
      </c>
      <c r="BM133" s="193" t="s">
        <v>269</v>
      </c>
    </row>
    <row r="134" spans="1:65" s="13" customFormat="1">
      <c r="B134" s="195"/>
      <c r="C134" s="196"/>
      <c r="D134" s="197" t="s">
        <v>126</v>
      </c>
      <c r="E134" s="198" t="s">
        <v>1</v>
      </c>
      <c r="F134" s="199" t="s">
        <v>77</v>
      </c>
      <c r="G134" s="196"/>
      <c r="H134" s="200">
        <v>1</v>
      </c>
      <c r="I134" s="196"/>
      <c r="J134" s="196"/>
      <c r="K134" s="196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126</v>
      </c>
      <c r="AU134" s="205" t="s">
        <v>118</v>
      </c>
      <c r="AV134" s="13" t="s">
        <v>118</v>
      </c>
      <c r="AW134" s="13" t="s">
        <v>26</v>
      </c>
      <c r="AX134" s="13" t="s">
        <v>69</v>
      </c>
      <c r="AY134" s="205" t="s">
        <v>117</v>
      </c>
    </row>
    <row r="135" spans="1:65" s="14" customFormat="1">
      <c r="B135" s="206"/>
      <c r="C135" s="207"/>
      <c r="D135" s="197" t="s">
        <v>126</v>
      </c>
      <c r="E135" s="208" t="s">
        <v>1</v>
      </c>
      <c r="F135" s="209" t="s">
        <v>130</v>
      </c>
      <c r="G135" s="207"/>
      <c r="H135" s="210">
        <v>1</v>
      </c>
      <c r="I135" s="207"/>
      <c r="J135" s="207"/>
      <c r="K135" s="207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126</v>
      </c>
      <c r="AU135" s="215" t="s">
        <v>118</v>
      </c>
      <c r="AV135" s="14" t="s">
        <v>124</v>
      </c>
      <c r="AW135" s="14" t="s">
        <v>26</v>
      </c>
      <c r="AX135" s="14" t="s">
        <v>77</v>
      </c>
      <c r="AY135" s="215" t="s">
        <v>117</v>
      </c>
    </row>
    <row r="136" spans="1:65" s="2" customFormat="1" ht="33" customHeight="1">
      <c r="A136" s="30"/>
      <c r="B136" s="31"/>
      <c r="C136" s="182" t="s">
        <v>124</v>
      </c>
      <c r="D136" s="182" t="s">
        <v>120</v>
      </c>
      <c r="E136" s="183" t="s">
        <v>270</v>
      </c>
      <c r="F136" s="184" t="s">
        <v>271</v>
      </c>
      <c r="G136" s="185" t="s">
        <v>140</v>
      </c>
      <c r="H136" s="186">
        <v>2.5999999999999999E-2</v>
      </c>
      <c r="I136" s="187"/>
      <c r="J136" s="187">
        <f>ROUND(I136*H136,2)</f>
        <v>0</v>
      </c>
      <c r="K136" s="188"/>
      <c r="L136" s="35"/>
      <c r="M136" s="189" t="s">
        <v>1</v>
      </c>
      <c r="N136" s="190" t="s">
        <v>35</v>
      </c>
      <c r="O136" s="191">
        <v>3.24</v>
      </c>
      <c r="P136" s="191">
        <f>O136*H136</f>
        <v>8.4239999999999995E-2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93" t="s">
        <v>259</v>
      </c>
      <c r="AT136" s="193" t="s">
        <v>120</v>
      </c>
      <c r="AU136" s="193" t="s">
        <v>118</v>
      </c>
      <c r="AY136" s="16" t="s">
        <v>117</v>
      </c>
      <c r="BE136" s="194">
        <f>IF(N136="základná",J136,0)</f>
        <v>0</v>
      </c>
      <c r="BF136" s="194">
        <f>IF(N136="znížená",J136,0)</f>
        <v>0</v>
      </c>
      <c r="BG136" s="194">
        <f>IF(N136="zákl. prenesená",J136,0)</f>
        <v>0</v>
      </c>
      <c r="BH136" s="194">
        <f>IF(N136="zníž. prenesená",J136,0)</f>
        <v>0</v>
      </c>
      <c r="BI136" s="194">
        <f>IF(N136="nulová",J136,0)</f>
        <v>0</v>
      </c>
      <c r="BJ136" s="16" t="s">
        <v>118</v>
      </c>
      <c r="BK136" s="194">
        <f>ROUND(I136*H136,2)</f>
        <v>0</v>
      </c>
      <c r="BL136" s="16" t="s">
        <v>259</v>
      </c>
      <c r="BM136" s="193" t="s">
        <v>272</v>
      </c>
    </row>
    <row r="137" spans="1:65" s="2" customFormat="1" ht="21.75" customHeight="1">
      <c r="A137" s="30"/>
      <c r="B137" s="31"/>
      <c r="C137" s="182" t="s">
        <v>144</v>
      </c>
      <c r="D137" s="182" t="s">
        <v>120</v>
      </c>
      <c r="E137" s="183" t="s">
        <v>243</v>
      </c>
      <c r="F137" s="184" t="s">
        <v>244</v>
      </c>
      <c r="G137" s="185" t="s">
        <v>140</v>
      </c>
      <c r="H137" s="186">
        <v>0.1</v>
      </c>
      <c r="I137" s="187"/>
      <c r="J137" s="187">
        <f>ROUND(I137*H137,2)</f>
        <v>0</v>
      </c>
      <c r="K137" s="188"/>
      <c r="L137" s="35"/>
      <c r="M137" s="189" t="s">
        <v>1</v>
      </c>
      <c r="N137" s="190" t="s">
        <v>35</v>
      </c>
      <c r="O137" s="191">
        <v>0.88200000000000001</v>
      </c>
      <c r="P137" s="191">
        <f>O137*H137</f>
        <v>8.8200000000000001E-2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93" t="s">
        <v>259</v>
      </c>
      <c r="AT137" s="193" t="s">
        <v>120</v>
      </c>
      <c r="AU137" s="193" t="s">
        <v>118</v>
      </c>
      <c r="AY137" s="16" t="s">
        <v>117</v>
      </c>
      <c r="BE137" s="194">
        <f>IF(N137="základná",J137,0)</f>
        <v>0</v>
      </c>
      <c r="BF137" s="194">
        <f>IF(N137="znížená",J137,0)</f>
        <v>0</v>
      </c>
      <c r="BG137" s="194">
        <f>IF(N137="zákl. prenesená",J137,0)</f>
        <v>0</v>
      </c>
      <c r="BH137" s="194">
        <f>IF(N137="zníž. prenesená",J137,0)</f>
        <v>0</v>
      </c>
      <c r="BI137" s="194">
        <f>IF(N137="nulová",J137,0)</f>
        <v>0</v>
      </c>
      <c r="BJ137" s="16" t="s">
        <v>118</v>
      </c>
      <c r="BK137" s="194">
        <f>ROUND(I137*H137,2)</f>
        <v>0</v>
      </c>
      <c r="BL137" s="16" t="s">
        <v>259</v>
      </c>
      <c r="BM137" s="193" t="s">
        <v>273</v>
      </c>
    </row>
    <row r="138" spans="1:65" s="2" customFormat="1" ht="16.5" customHeight="1">
      <c r="A138" s="30"/>
      <c r="B138" s="31"/>
      <c r="C138" s="182" t="s">
        <v>142</v>
      </c>
      <c r="D138" s="182" t="s">
        <v>120</v>
      </c>
      <c r="E138" s="183" t="s">
        <v>163</v>
      </c>
      <c r="F138" s="184" t="s">
        <v>164</v>
      </c>
      <c r="G138" s="185" t="s">
        <v>140</v>
      </c>
      <c r="H138" s="186">
        <v>0.1</v>
      </c>
      <c r="I138" s="187"/>
      <c r="J138" s="187">
        <f>ROUND(I138*H138,2)</f>
        <v>0</v>
      </c>
      <c r="K138" s="188"/>
      <c r="L138" s="35"/>
      <c r="M138" s="189" t="s">
        <v>1</v>
      </c>
      <c r="N138" s="190" t="s">
        <v>35</v>
      </c>
      <c r="O138" s="191">
        <v>0.59799999999999998</v>
      </c>
      <c r="P138" s="191">
        <f>O138*H138</f>
        <v>5.9799999999999999E-2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93" t="s">
        <v>259</v>
      </c>
      <c r="AT138" s="193" t="s">
        <v>120</v>
      </c>
      <c r="AU138" s="193" t="s">
        <v>118</v>
      </c>
      <c r="AY138" s="16" t="s">
        <v>117</v>
      </c>
      <c r="BE138" s="194">
        <f>IF(N138="základná",J138,0)</f>
        <v>0</v>
      </c>
      <c r="BF138" s="194">
        <f>IF(N138="znížená",J138,0)</f>
        <v>0</v>
      </c>
      <c r="BG138" s="194">
        <f>IF(N138="zákl. prenesená",J138,0)</f>
        <v>0</v>
      </c>
      <c r="BH138" s="194">
        <f>IF(N138="zníž. prenesená",J138,0)</f>
        <v>0</v>
      </c>
      <c r="BI138" s="194">
        <f>IF(N138="nulová",J138,0)</f>
        <v>0</v>
      </c>
      <c r="BJ138" s="16" t="s">
        <v>118</v>
      </c>
      <c r="BK138" s="194">
        <f>ROUND(I138*H138,2)</f>
        <v>0</v>
      </c>
      <c r="BL138" s="16" t="s">
        <v>259</v>
      </c>
      <c r="BM138" s="193" t="s">
        <v>274</v>
      </c>
    </row>
    <row r="139" spans="1:65" s="2" customFormat="1" ht="21.75" customHeight="1">
      <c r="A139" s="30"/>
      <c r="B139" s="31"/>
      <c r="C139" s="182" t="s">
        <v>154</v>
      </c>
      <c r="D139" s="182" t="s">
        <v>120</v>
      </c>
      <c r="E139" s="183" t="s">
        <v>167</v>
      </c>
      <c r="F139" s="184" t="s">
        <v>168</v>
      </c>
      <c r="G139" s="185" t="s">
        <v>140</v>
      </c>
      <c r="H139" s="186">
        <v>2.7</v>
      </c>
      <c r="I139" s="187"/>
      <c r="J139" s="187">
        <f>ROUND(I139*H139,2)</f>
        <v>0</v>
      </c>
      <c r="K139" s="188"/>
      <c r="L139" s="35"/>
      <c r="M139" s="189" t="s">
        <v>1</v>
      </c>
      <c r="N139" s="190" t="s">
        <v>35</v>
      </c>
      <c r="O139" s="191">
        <v>7.0000000000000001E-3</v>
      </c>
      <c r="P139" s="191">
        <f>O139*H139</f>
        <v>1.89E-2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93" t="s">
        <v>259</v>
      </c>
      <c r="AT139" s="193" t="s">
        <v>120</v>
      </c>
      <c r="AU139" s="193" t="s">
        <v>118</v>
      </c>
      <c r="AY139" s="16" t="s">
        <v>117</v>
      </c>
      <c r="BE139" s="194">
        <f>IF(N139="základná",J139,0)</f>
        <v>0</v>
      </c>
      <c r="BF139" s="194">
        <f>IF(N139="znížená",J139,0)</f>
        <v>0</v>
      </c>
      <c r="BG139" s="194">
        <f>IF(N139="zákl. prenesená",J139,0)</f>
        <v>0</v>
      </c>
      <c r="BH139" s="194">
        <f>IF(N139="zníž. prenesená",J139,0)</f>
        <v>0</v>
      </c>
      <c r="BI139" s="194">
        <f>IF(N139="nulová",J139,0)</f>
        <v>0</v>
      </c>
      <c r="BJ139" s="16" t="s">
        <v>118</v>
      </c>
      <c r="BK139" s="194">
        <f>ROUND(I139*H139,2)</f>
        <v>0</v>
      </c>
      <c r="BL139" s="16" t="s">
        <v>259</v>
      </c>
      <c r="BM139" s="193" t="s">
        <v>275</v>
      </c>
    </row>
    <row r="140" spans="1:65" s="13" customFormat="1">
      <c r="B140" s="195"/>
      <c r="C140" s="196"/>
      <c r="D140" s="197" t="s">
        <v>126</v>
      </c>
      <c r="E140" s="196"/>
      <c r="F140" s="199" t="s">
        <v>276</v>
      </c>
      <c r="G140" s="196"/>
      <c r="H140" s="200">
        <v>2.7</v>
      </c>
      <c r="I140" s="196"/>
      <c r="J140" s="196"/>
      <c r="K140" s="196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126</v>
      </c>
      <c r="AU140" s="205" t="s">
        <v>118</v>
      </c>
      <c r="AV140" s="13" t="s">
        <v>118</v>
      </c>
      <c r="AW140" s="13" t="s">
        <v>4</v>
      </c>
      <c r="AX140" s="13" t="s">
        <v>77</v>
      </c>
      <c r="AY140" s="205" t="s">
        <v>117</v>
      </c>
    </row>
    <row r="141" spans="1:65" s="2" customFormat="1" ht="21.75" customHeight="1">
      <c r="A141" s="30"/>
      <c r="B141" s="31"/>
      <c r="C141" s="182" t="s">
        <v>159</v>
      </c>
      <c r="D141" s="182" t="s">
        <v>120</v>
      </c>
      <c r="E141" s="183" t="s">
        <v>277</v>
      </c>
      <c r="F141" s="184" t="s">
        <v>278</v>
      </c>
      <c r="G141" s="185" t="s">
        <v>140</v>
      </c>
      <c r="H141" s="186">
        <v>0.1</v>
      </c>
      <c r="I141" s="187"/>
      <c r="J141" s="187">
        <f>ROUND(I141*H141,2)</f>
        <v>0</v>
      </c>
      <c r="K141" s="188"/>
      <c r="L141" s="35"/>
      <c r="M141" s="189" t="s">
        <v>1</v>
      </c>
      <c r="N141" s="190" t="s">
        <v>35</v>
      </c>
      <c r="O141" s="191">
        <v>0</v>
      </c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93" t="s">
        <v>259</v>
      </c>
      <c r="AT141" s="193" t="s">
        <v>120</v>
      </c>
      <c r="AU141" s="193" t="s">
        <v>118</v>
      </c>
      <c r="AY141" s="16" t="s">
        <v>117</v>
      </c>
      <c r="BE141" s="194">
        <f>IF(N141="základná",J141,0)</f>
        <v>0</v>
      </c>
      <c r="BF141" s="194">
        <f>IF(N141="znížená",J141,0)</f>
        <v>0</v>
      </c>
      <c r="BG141" s="194">
        <f>IF(N141="zákl. prenesená",J141,0)</f>
        <v>0</v>
      </c>
      <c r="BH141" s="194">
        <f>IF(N141="zníž. prenesená",J141,0)</f>
        <v>0</v>
      </c>
      <c r="BI141" s="194">
        <f>IF(N141="nulová",J141,0)</f>
        <v>0</v>
      </c>
      <c r="BJ141" s="16" t="s">
        <v>118</v>
      </c>
      <c r="BK141" s="194">
        <f>ROUND(I141*H141,2)</f>
        <v>0</v>
      </c>
      <c r="BL141" s="16" t="s">
        <v>259</v>
      </c>
      <c r="BM141" s="193" t="s">
        <v>279</v>
      </c>
    </row>
    <row r="142" spans="1:65" s="2" customFormat="1" ht="21.75" customHeight="1">
      <c r="A142" s="30"/>
      <c r="B142" s="31"/>
      <c r="C142" s="182" t="s">
        <v>148</v>
      </c>
      <c r="D142" s="182" t="s">
        <v>120</v>
      </c>
      <c r="E142" s="183" t="s">
        <v>280</v>
      </c>
      <c r="F142" s="184" t="s">
        <v>281</v>
      </c>
      <c r="G142" s="185" t="s">
        <v>140</v>
      </c>
      <c r="H142" s="186">
        <v>0.1</v>
      </c>
      <c r="I142" s="187"/>
      <c r="J142" s="187">
        <f>ROUND(I142*H142,2)</f>
        <v>0</v>
      </c>
      <c r="K142" s="188"/>
      <c r="L142" s="35"/>
      <c r="M142" s="189" t="s">
        <v>1</v>
      </c>
      <c r="N142" s="190" t="s">
        <v>35</v>
      </c>
      <c r="O142" s="191">
        <v>2.7349999999999999</v>
      </c>
      <c r="P142" s="191">
        <f>O142*H142</f>
        <v>0.27350000000000002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93" t="s">
        <v>124</v>
      </c>
      <c r="AT142" s="193" t="s">
        <v>120</v>
      </c>
      <c r="AU142" s="193" t="s">
        <v>118</v>
      </c>
      <c r="AY142" s="16" t="s">
        <v>117</v>
      </c>
      <c r="BE142" s="194">
        <f>IF(N142="základná",J142,0)</f>
        <v>0</v>
      </c>
      <c r="BF142" s="194">
        <f>IF(N142="znížená",J142,0)</f>
        <v>0</v>
      </c>
      <c r="BG142" s="194">
        <f>IF(N142="zákl. prenesená",J142,0)</f>
        <v>0</v>
      </c>
      <c r="BH142" s="194">
        <f>IF(N142="zníž. prenesená",J142,0)</f>
        <v>0</v>
      </c>
      <c r="BI142" s="194">
        <f>IF(N142="nulová",J142,0)</f>
        <v>0</v>
      </c>
      <c r="BJ142" s="16" t="s">
        <v>118</v>
      </c>
      <c r="BK142" s="194">
        <f>ROUND(I142*H142,2)</f>
        <v>0</v>
      </c>
      <c r="BL142" s="16" t="s">
        <v>124</v>
      </c>
      <c r="BM142" s="193" t="s">
        <v>282</v>
      </c>
    </row>
    <row r="143" spans="1:65" s="12" customFormat="1" ht="25.9" customHeight="1">
      <c r="B143" s="167"/>
      <c r="C143" s="168"/>
      <c r="D143" s="169" t="s">
        <v>68</v>
      </c>
      <c r="E143" s="170" t="s">
        <v>184</v>
      </c>
      <c r="F143" s="170" t="s">
        <v>185</v>
      </c>
      <c r="G143" s="168"/>
      <c r="H143" s="168"/>
      <c r="I143" s="168"/>
      <c r="J143" s="171">
        <f>BK143</f>
        <v>0</v>
      </c>
      <c r="K143" s="168"/>
      <c r="L143" s="172"/>
      <c r="M143" s="173"/>
      <c r="N143" s="174"/>
      <c r="O143" s="174"/>
      <c r="P143" s="175">
        <f>P144+P172+P176</f>
        <v>3.9038585000000006</v>
      </c>
      <c r="Q143" s="174"/>
      <c r="R143" s="175">
        <f>R144+R172+R176</f>
        <v>2.4364999999999998E-2</v>
      </c>
      <c r="S143" s="174"/>
      <c r="T143" s="176">
        <f>T144+T172+T176</f>
        <v>0</v>
      </c>
      <c r="AR143" s="177" t="s">
        <v>118</v>
      </c>
      <c r="AT143" s="178" t="s">
        <v>68</v>
      </c>
      <c r="AU143" s="178" t="s">
        <v>69</v>
      </c>
      <c r="AY143" s="177" t="s">
        <v>117</v>
      </c>
      <c r="BK143" s="179">
        <f>BK144+BK172+BK176</f>
        <v>0</v>
      </c>
    </row>
    <row r="144" spans="1:65" s="12" customFormat="1" ht="22.9" customHeight="1">
      <c r="B144" s="167"/>
      <c r="C144" s="168"/>
      <c r="D144" s="169" t="s">
        <v>68</v>
      </c>
      <c r="E144" s="180" t="s">
        <v>283</v>
      </c>
      <c r="F144" s="180" t="s">
        <v>284</v>
      </c>
      <c r="G144" s="168"/>
      <c r="H144" s="168"/>
      <c r="I144" s="168"/>
      <c r="J144" s="181">
        <f>BK144</f>
        <v>0</v>
      </c>
      <c r="K144" s="168"/>
      <c r="L144" s="172"/>
      <c r="M144" s="173"/>
      <c r="N144" s="174"/>
      <c r="O144" s="174"/>
      <c r="P144" s="175">
        <f>SUM(P145:P171)</f>
        <v>2.9723585000000003</v>
      </c>
      <c r="Q144" s="174"/>
      <c r="R144" s="175">
        <f>SUM(R145:R171)</f>
        <v>2.3698499999999997E-2</v>
      </c>
      <c r="S144" s="174"/>
      <c r="T144" s="176">
        <f>SUM(T145:T171)</f>
        <v>0</v>
      </c>
      <c r="AR144" s="177" t="s">
        <v>118</v>
      </c>
      <c r="AT144" s="178" t="s">
        <v>68</v>
      </c>
      <c r="AU144" s="178" t="s">
        <v>77</v>
      </c>
      <c r="AY144" s="177" t="s">
        <v>117</v>
      </c>
      <c r="BK144" s="179">
        <f>SUM(BK145:BK171)</f>
        <v>0</v>
      </c>
    </row>
    <row r="145" spans="1:65" s="2" customFormat="1" ht="16.5" customHeight="1">
      <c r="A145" s="30"/>
      <c r="B145" s="31"/>
      <c r="C145" s="182" t="s">
        <v>166</v>
      </c>
      <c r="D145" s="182" t="s">
        <v>120</v>
      </c>
      <c r="E145" s="183" t="s">
        <v>285</v>
      </c>
      <c r="F145" s="184" t="s">
        <v>286</v>
      </c>
      <c r="G145" s="185" t="s">
        <v>178</v>
      </c>
      <c r="H145" s="186">
        <v>4.8499999999999996</v>
      </c>
      <c r="I145" s="187"/>
      <c r="J145" s="187">
        <f>ROUND(I145*H145,2)</f>
        <v>0</v>
      </c>
      <c r="K145" s="188"/>
      <c r="L145" s="35"/>
      <c r="M145" s="189" t="s">
        <v>1</v>
      </c>
      <c r="N145" s="190" t="s">
        <v>35</v>
      </c>
      <c r="O145" s="191">
        <v>0.31061</v>
      </c>
      <c r="P145" s="191">
        <f>O145*H145</f>
        <v>1.5064584999999999</v>
      </c>
      <c r="Q145" s="191">
        <v>4.2100000000000002E-3</v>
      </c>
      <c r="R145" s="191">
        <f>Q145*H145</f>
        <v>2.0418499999999999E-2</v>
      </c>
      <c r="S145" s="191">
        <v>0</v>
      </c>
      <c r="T145" s="192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93" t="s">
        <v>259</v>
      </c>
      <c r="AT145" s="193" t="s">
        <v>120</v>
      </c>
      <c r="AU145" s="193" t="s">
        <v>118</v>
      </c>
      <c r="AY145" s="16" t="s">
        <v>117</v>
      </c>
      <c r="BE145" s="194">
        <f>IF(N145="základná",J145,0)</f>
        <v>0</v>
      </c>
      <c r="BF145" s="194">
        <f>IF(N145="znížená",J145,0)</f>
        <v>0</v>
      </c>
      <c r="BG145" s="194">
        <f>IF(N145="zákl. prenesená",J145,0)</f>
        <v>0</v>
      </c>
      <c r="BH145" s="194">
        <f>IF(N145="zníž. prenesená",J145,0)</f>
        <v>0</v>
      </c>
      <c r="BI145" s="194">
        <f>IF(N145="nulová",J145,0)</f>
        <v>0</v>
      </c>
      <c r="BJ145" s="16" t="s">
        <v>118</v>
      </c>
      <c r="BK145" s="194">
        <f>ROUND(I145*H145,2)</f>
        <v>0</v>
      </c>
      <c r="BL145" s="16" t="s">
        <v>259</v>
      </c>
      <c r="BM145" s="193" t="s">
        <v>287</v>
      </c>
    </row>
    <row r="146" spans="1:65" s="13" customFormat="1">
      <c r="B146" s="195"/>
      <c r="C146" s="196"/>
      <c r="D146" s="197" t="s">
        <v>126</v>
      </c>
      <c r="E146" s="198" t="s">
        <v>1</v>
      </c>
      <c r="F146" s="199" t="s">
        <v>261</v>
      </c>
      <c r="G146" s="196"/>
      <c r="H146" s="200">
        <v>4.8499999999999996</v>
      </c>
      <c r="I146" s="196"/>
      <c r="J146" s="196"/>
      <c r="K146" s="196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126</v>
      </c>
      <c r="AU146" s="205" t="s">
        <v>118</v>
      </c>
      <c r="AV146" s="13" t="s">
        <v>118</v>
      </c>
      <c r="AW146" s="13" t="s">
        <v>26</v>
      </c>
      <c r="AX146" s="13" t="s">
        <v>69</v>
      </c>
      <c r="AY146" s="205" t="s">
        <v>117</v>
      </c>
    </row>
    <row r="147" spans="1:65" s="14" customFormat="1">
      <c r="B147" s="206"/>
      <c r="C147" s="207"/>
      <c r="D147" s="197" t="s">
        <v>126</v>
      </c>
      <c r="E147" s="208" t="s">
        <v>1</v>
      </c>
      <c r="F147" s="209" t="s">
        <v>130</v>
      </c>
      <c r="G147" s="207"/>
      <c r="H147" s="210">
        <v>4.8499999999999996</v>
      </c>
      <c r="I147" s="207"/>
      <c r="J147" s="207"/>
      <c r="K147" s="207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126</v>
      </c>
      <c r="AU147" s="215" t="s">
        <v>118</v>
      </c>
      <c r="AV147" s="14" t="s">
        <v>124</v>
      </c>
      <c r="AW147" s="14" t="s">
        <v>26</v>
      </c>
      <c r="AX147" s="14" t="s">
        <v>77</v>
      </c>
      <c r="AY147" s="215" t="s">
        <v>117</v>
      </c>
    </row>
    <row r="148" spans="1:65" s="2" customFormat="1" ht="21.75" customHeight="1">
      <c r="A148" s="30"/>
      <c r="B148" s="31"/>
      <c r="C148" s="182" t="s">
        <v>246</v>
      </c>
      <c r="D148" s="182" t="s">
        <v>120</v>
      </c>
      <c r="E148" s="183" t="s">
        <v>288</v>
      </c>
      <c r="F148" s="184" t="s">
        <v>289</v>
      </c>
      <c r="G148" s="185" t="s">
        <v>290</v>
      </c>
      <c r="H148" s="186">
        <v>1</v>
      </c>
      <c r="I148" s="187"/>
      <c r="J148" s="187">
        <f>ROUND(I148*H148,2)</f>
        <v>0</v>
      </c>
      <c r="K148" s="188"/>
      <c r="L148" s="35"/>
      <c r="M148" s="189" t="s">
        <v>1</v>
      </c>
      <c r="N148" s="190" t="s">
        <v>35</v>
      </c>
      <c r="O148" s="191">
        <v>7.3999999999999996E-2</v>
      </c>
      <c r="P148" s="191">
        <f>O148*H148</f>
        <v>7.3999999999999996E-2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93" t="s">
        <v>259</v>
      </c>
      <c r="AT148" s="193" t="s">
        <v>120</v>
      </c>
      <c r="AU148" s="193" t="s">
        <v>118</v>
      </c>
      <c r="AY148" s="16" t="s">
        <v>117</v>
      </c>
      <c r="BE148" s="194">
        <f>IF(N148="základná",J148,0)</f>
        <v>0</v>
      </c>
      <c r="BF148" s="194">
        <f>IF(N148="znížená",J148,0)</f>
        <v>0</v>
      </c>
      <c r="BG148" s="194">
        <f>IF(N148="zákl. prenesená",J148,0)</f>
        <v>0</v>
      </c>
      <c r="BH148" s="194">
        <f>IF(N148="zníž. prenesená",J148,0)</f>
        <v>0</v>
      </c>
      <c r="BI148" s="194">
        <f>IF(N148="nulová",J148,0)</f>
        <v>0</v>
      </c>
      <c r="BJ148" s="16" t="s">
        <v>118</v>
      </c>
      <c r="BK148" s="194">
        <f>ROUND(I148*H148,2)</f>
        <v>0</v>
      </c>
      <c r="BL148" s="16" t="s">
        <v>259</v>
      </c>
      <c r="BM148" s="193" t="s">
        <v>291</v>
      </c>
    </row>
    <row r="149" spans="1:65" s="13" customFormat="1">
      <c r="B149" s="195"/>
      <c r="C149" s="196"/>
      <c r="D149" s="197" t="s">
        <v>126</v>
      </c>
      <c r="E149" s="198" t="s">
        <v>1</v>
      </c>
      <c r="F149" s="199" t="s">
        <v>77</v>
      </c>
      <c r="G149" s="196"/>
      <c r="H149" s="200">
        <v>1</v>
      </c>
      <c r="I149" s="196"/>
      <c r="J149" s="196"/>
      <c r="K149" s="196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126</v>
      </c>
      <c r="AU149" s="205" t="s">
        <v>118</v>
      </c>
      <c r="AV149" s="13" t="s">
        <v>118</v>
      </c>
      <c r="AW149" s="13" t="s">
        <v>26</v>
      </c>
      <c r="AX149" s="13" t="s">
        <v>69</v>
      </c>
      <c r="AY149" s="205" t="s">
        <v>117</v>
      </c>
    </row>
    <row r="150" spans="1:65" s="14" customFormat="1">
      <c r="B150" s="206"/>
      <c r="C150" s="207"/>
      <c r="D150" s="197" t="s">
        <v>126</v>
      </c>
      <c r="E150" s="208" t="s">
        <v>1</v>
      </c>
      <c r="F150" s="209" t="s">
        <v>130</v>
      </c>
      <c r="G150" s="207"/>
      <c r="H150" s="210">
        <v>1</v>
      </c>
      <c r="I150" s="207"/>
      <c r="J150" s="207"/>
      <c r="K150" s="207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126</v>
      </c>
      <c r="AU150" s="215" t="s">
        <v>118</v>
      </c>
      <c r="AV150" s="14" t="s">
        <v>124</v>
      </c>
      <c r="AW150" s="14" t="s">
        <v>26</v>
      </c>
      <c r="AX150" s="14" t="s">
        <v>77</v>
      </c>
      <c r="AY150" s="215" t="s">
        <v>117</v>
      </c>
    </row>
    <row r="151" spans="1:65" s="2" customFormat="1" ht="21.75" customHeight="1">
      <c r="A151" s="30"/>
      <c r="B151" s="31"/>
      <c r="C151" s="182" t="s">
        <v>248</v>
      </c>
      <c r="D151" s="182" t="s">
        <v>120</v>
      </c>
      <c r="E151" s="183" t="s">
        <v>292</v>
      </c>
      <c r="F151" s="184" t="s">
        <v>293</v>
      </c>
      <c r="G151" s="185" t="s">
        <v>294</v>
      </c>
      <c r="H151" s="186">
        <v>2</v>
      </c>
      <c r="I151" s="187"/>
      <c r="J151" s="187">
        <f>ROUND(I151*H151,2)</f>
        <v>0</v>
      </c>
      <c r="K151" s="188"/>
      <c r="L151" s="35"/>
      <c r="M151" s="189" t="s">
        <v>1</v>
      </c>
      <c r="N151" s="190" t="s">
        <v>35</v>
      </c>
      <c r="O151" s="191">
        <v>0.24995000000000001</v>
      </c>
      <c r="P151" s="191">
        <f>O151*H151</f>
        <v>0.49990000000000001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93" t="s">
        <v>259</v>
      </c>
      <c r="AT151" s="193" t="s">
        <v>120</v>
      </c>
      <c r="AU151" s="193" t="s">
        <v>118</v>
      </c>
      <c r="AY151" s="16" t="s">
        <v>117</v>
      </c>
      <c r="BE151" s="194">
        <f>IF(N151="základná",J151,0)</f>
        <v>0</v>
      </c>
      <c r="BF151" s="194">
        <f>IF(N151="znížená",J151,0)</f>
        <v>0</v>
      </c>
      <c r="BG151" s="194">
        <f>IF(N151="zákl. prenesená",J151,0)</f>
        <v>0</v>
      </c>
      <c r="BH151" s="194">
        <f>IF(N151="zníž. prenesená",J151,0)</f>
        <v>0</v>
      </c>
      <c r="BI151" s="194">
        <f>IF(N151="nulová",J151,0)</f>
        <v>0</v>
      </c>
      <c r="BJ151" s="16" t="s">
        <v>118</v>
      </c>
      <c r="BK151" s="194">
        <f>ROUND(I151*H151,2)</f>
        <v>0</v>
      </c>
      <c r="BL151" s="16" t="s">
        <v>259</v>
      </c>
      <c r="BM151" s="193" t="s">
        <v>295</v>
      </c>
    </row>
    <row r="152" spans="1:65" s="13" customFormat="1">
      <c r="B152" s="195"/>
      <c r="C152" s="196"/>
      <c r="D152" s="197" t="s">
        <v>126</v>
      </c>
      <c r="E152" s="198" t="s">
        <v>1</v>
      </c>
      <c r="F152" s="199" t="s">
        <v>118</v>
      </c>
      <c r="G152" s="196"/>
      <c r="H152" s="200">
        <v>2</v>
      </c>
      <c r="I152" s="196"/>
      <c r="J152" s="196"/>
      <c r="K152" s="196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126</v>
      </c>
      <c r="AU152" s="205" t="s">
        <v>118</v>
      </c>
      <c r="AV152" s="13" t="s">
        <v>118</v>
      </c>
      <c r="AW152" s="13" t="s">
        <v>26</v>
      </c>
      <c r="AX152" s="13" t="s">
        <v>69</v>
      </c>
      <c r="AY152" s="205" t="s">
        <v>117</v>
      </c>
    </row>
    <row r="153" spans="1:65" s="14" customFormat="1">
      <c r="B153" s="206"/>
      <c r="C153" s="207"/>
      <c r="D153" s="197" t="s">
        <v>126</v>
      </c>
      <c r="E153" s="208" t="s">
        <v>1</v>
      </c>
      <c r="F153" s="209" t="s">
        <v>130</v>
      </c>
      <c r="G153" s="207"/>
      <c r="H153" s="210">
        <v>2</v>
      </c>
      <c r="I153" s="207"/>
      <c r="J153" s="207"/>
      <c r="K153" s="207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126</v>
      </c>
      <c r="AU153" s="215" t="s">
        <v>118</v>
      </c>
      <c r="AV153" s="14" t="s">
        <v>124</v>
      </c>
      <c r="AW153" s="14" t="s">
        <v>26</v>
      </c>
      <c r="AX153" s="14" t="s">
        <v>77</v>
      </c>
      <c r="AY153" s="215" t="s">
        <v>117</v>
      </c>
    </row>
    <row r="154" spans="1:65" s="2" customFormat="1" ht="21.75" customHeight="1">
      <c r="A154" s="30"/>
      <c r="B154" s="31"/>
      <c r="C154" s="219" t="s">
        <v>296</v>
      </c>
      <c r="D154" s="219" t="s">
        <v>200</v>
      </c>
      <c r="E154" s="220" t="s">
        <v>297</v>
      </c>
      <c r="F154" s="221" t="s">
        <v>298</v>
      </c>
      <c r="G154" s="222" t="s">
        <v>294</v>
      </c>
      <c r="H154" s="223">
        <v>2</v>
      </c>
      <c r="I154" s="224"/>
      <c r="J154" s="224">
        <f>ROUND(I154*H154,2)</f>
        <v>0</v>
      </c>
      <c r="K154" s="225"/>
      <c r="L154" s="226"/>
      <c r="M154" s="227" t="s">
        <v>1</v>
      </c>
      <c r="N154" s="228" t="s">
        <v>35</v>
      </c>
      <c r="O154" s="191">
        <v>0</v>
      </c>
      <c r="P154" s="191">
        <f>O154*H154</f>
        <v>0</v>
      </c>
      <c r="Q154" s="191">
        <v>7.3999999999999999E-4</v>
      </c>
      <c r="R154" s="191">
        <f>Q154*H154</f>
        <v>1.48E-3</v>
      </c>
      <c r="S154" s="191">
        <v>0</v>
      </c>
      <c r="T154" s="192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93" t="s">
        <v>299</v>
      </c>
      <c r="AT154" s="193" t="s">
        <v>200</v>
      </c>
      <c r="AU154" s="193" t="s">
        <v>118</v>
      </c>
      <c r="AY154" s="16" t="s">
        <v>117</v>
      </c>
      <c r="BE154" s="194">
        <f>IF(N154="základná",J154,0)</f>
        <v>0</v>
      </c>
      <c r="BF154" s="194">
        <f>IF(N154="znížená",J154,0)</f>
        <v>0</v>
      </c>
      <c r="BG154" s="194">
        <f>IF(N154="zákl. prenesená",J154,0)</f>
        <v>0</v>
      </c>
      <c r="BH154" s="194">
        <f>IF(N154="zníž. prenesená",J154,0)</f>
        <v>0</v>
      </c>
      <c r="BI154" s="194">
        <f>IF(N154="nulová",J154,0)</f>
        <v>0</v>
      </c>
      <c r="BJ154" s="16" t="s">
        <v>118</v>
      </c>
      <c r="BK154" s="194">
        <f>ROUND(I154*H154,2)</f>
        <v>0</v>
      </c>
      <c r="BL154" s="16" t="s">
        <v>259</v>
      </c>
      <c r="BM154" s="193" t="s">
        <v>300</v>
      </c>
    </row>
    <row r="155" spans="1:65" s="2" customFormat="1" ht="19.5">
      <c r="A155" s="30"/>
      <c r="B155" s="31"/>
      <c r="C155" s="32"/>
      <c r="D155" s="197" t="s">
        <v>204</v>
      </c>
      <c r="E155" s="32"/>
      <c r="F155" s="229" t="s">
        <v>301</v>
      </c>
      <c r="G155" s="32"/>
      <c r="H155" s="32"/>
      <c r="I155" s="32"/>
      <c r="J155" s="32"/>
      <c r="K155" s="32"/>
      <c r="L155" s="35"/>
      <c r="M155" s="230"/>
      <c r="N155" s="231"/>
      <c r="O155" s="67"/>
      <c r="P155" s="67"/>
      <c r="Q155" s="67"/>
      <c r="R155" s="67"/>
      <c r="S155" s="67"/>
      <c r="T155" s="68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T155" s="16" t="s">
        <v>204</v>
      </c>
      <c r="AU155" s="16" t="s">
        <v>118</v>
      </c>
    </row>
    <row r="156" spans="1:65" s="13" customFormat="1">
      <c r="B156" s="195"/>
      <c r="C156" s="196"/>
      <c r="D156" s="197" t="s">
        <v>126</v>
      </c>
      <c r="E156" s="198" t="s">
        <v>1</v>
      </c>
      <c r="F156" s="199" t="s">
        <v>118</v>
      </c>
      <c r="G156" s="196"/>
      <c r="H156" s="200">
        <v>2</v>
      </c>
      <c r="I156" s="196"/>
      <c r="J156" s="196"/>
      <c r="K156" s="196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126</v>
      </c>
      <c r="AU156" s="205" t="s">
        <v>118</v>
      </c>
      <c r="AV156" s="13" t="s">
        <v>118</v>
      </c>
      <c r="AW156" s="13" t="s">
        <v>26</v>
      </c>
      <c r="AX156" s="13" t="s">
        <v>69</v>
      </c>
      <c r="AY156" s="205" t="s">
        <v>117</v>
      </c>
    </row>
    <row r="157" spans="1:65" s="14" customFormat="1">
      <c r="B157" s="206"/>
      <c r="C157" s="207"/>
      <c r="D157" s="197" t="s">
        <v>126</v>
      </c>
      <c r="E157" s="208" t="s">
        <v>1</v>
      </c>
      <c r="F157" s="209" t="s">
        <v>130</v>
      </c>
      <c r="G157" s="207"/>
      <c r="H157" s="210">
        <v>2</v>
      </c>
      <c r="I157" s="207"/>
      <c r="J157" s="207"/>
      <c r="K157" s="207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126</v>
      </c>
      <c r="AU157" s="215" t="s">
        <v>118</v>
      </c>
      <c r="AV157" s="14" t="s">
        <v>124</v>
      </c>
      <c r="AW157" s="14" t="s">
        <v>26</v>
      </c>
      <c r="AX157" s="14" t="s">
        <v>77</v>
      </c>
      <c r="AY157" s="215" t="s">
        <v>117</v>
      </c>
    </row>
    <row r="158" spans="1:65" s="2" customFormat="1" ht="21.75" customHeight="1">
      <c r="A158" s="30"/>
      <c r="B158" s="31"/>
      <c r="C158" s="182" t="s">
        <v>302</v>
      </c>
      <c r="D158" s="182" t="s">
        <v>120</v>
      </c>
      <c r="E158" s="183" t="s">
        <v>303</v>
      </c>
      <c r="F158" s="184" t="s">
        <v>304</v>
      </c>
      <c r="G158" s="185" t="s">
        <v>268</v>
      </c>
      <c r="H158" s="186">
        <v>1</v>
      </c>
      <c r="I158" s="187"/>
      <c r="J158" s="187">
        <f>ROUND(I158*H158,2)</f>
        <v>0</v>
      </c>
      <c r="K158" s="188"/>
      <c r="L158" s="35"/>
      <c r="M158" s="189" t="s">
        <v>1</v>
      </c>
      <c r="N158" s="190" t="s">
        <v>35</v>
      </c>
      <c r="O158" s="191">
        <v>0.54300000000000004</v>
      </c>
      <c r="P158" s="191">
        <f>O158*H158</f>
        <v>0.54300000000000004</v>
      </c>
      <c r="Q158" s="191">
        <v>3.0000000000000001E-5</v>
      </c>
      <c r="R158" s="191">
        <f>Q158*H158</f>
        <v>3.0000000000000001E-5</v>
      </c>
      <c r="S158" s="191">
        <v>0</v>
      </c>
      <c r="T158" s="192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93" t="s">
        <v>259</v>
      </c>
      <c r="AT158" s="193" t="s">
        <v>120</v>
      </c>
      <c r="AU158" s="193" t="s">
        <v>118</v>
      </c>
      <c r="AY158" s="16" t="s">
        <v>117</v>
      </c>
      <c r="BE158" s="194">
        <f>IF(N158="základná",J158,0)</f>
        <v>0</v>
      </c>
      <c r="BF158" s="194">
        <f>IF(N158="znížená",J158,0)</f>
        <v>0</v>
      </c>
      <c r="BG158" s="194">
        <f>IF(N158="zákl. prenesená",J158,0)</f>
        <v>0</v>
      </c>
      <c r="BH158" s="194">
        <f>IF(N158="zníž. prenesená",J158,0)</f>
        <v>0</v>
      </c>
      <c r="BI158" s="194">
        <f>IF(N158="nulová",J158,0)</f>
        <v>0</v>
      </c>
      <c r="BJ158" s="16" t="s">
        <v>118</v>
      </c>
      <c r="BK158" s="194">
        <f>ROUND(I158*H158,2)</f>
        <v>0</v>
      </c>
      <c r="BL158" s="16" t="s">
        <v>259</v>
      </c>
      <c r="BM158" s="193" t="s">
        <v>305</v>
      </c>
    </row>
    <row r="159" spans="1:65" s="13" customFormat="1">
      <c r="B159" s="195"/>
      <c r="C159" s="196"/>
      <c r="D159" s="197" t="s">
        <v>126</v>
      </c>
      <c r="E159" s="198" t="s">
        <v>1</v>
      </c>
      <c r="F159" s="199" t="s">
        <v>77</v>
      </c>
      <c r="G159" s="196"/>
      <c r="H159" s="200">
        <v>1</v>
      </c>
      <c r="I159" s="196"/>
      <c r="J159" s="196"/>
      <c r="K159" s="196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126</v>
      </c>
      <c r="AU159" s="205" t="s">
        <v>118</v>
      </c>
      <c r="AV159" s="13" t="s">
        <v>118</v>
      </c>
      <c r="AW159" s="13" t="s">
        <v>26</v>
      </c>
      <c r="AX159" s="13" t="s">
        <v>69</v>
      </c>
      <c r="AY159" s="205" t="s">
        <v>117</v>
      </c>
    </row>
    <row r="160" spans="1:65" s="14" customFormat="1">
      <c r="B160" s="206"/>
      <c r="C160" s="207"/>
      <c r="D160" s="197" t="s">
        <v>126</v>
      </c>
      <c r="E160" s="208" t="s">
        <v>1</v>
      </c>
      <c r="F160" s="209" t="s">
        <v>130</v>
      </c>
      <c r="G160" s="207"/>
      <c r="H160" s="210">
        <v>1</v>
      </c>
      <c r="I160" s="207"/>
      <c r="J160" s="207"/>
      <c r="K160" s="207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126</v>
      </c>
      <c r="AU160" s="215" t="s">
        <v>118</v>
      </c>
      <c r="AV160" s="14" t="s">
        <v>124</v>
      </c>
      <c r="AW160" s="14" t="s">
        <v>26</v>
      </c>
      <c r="AX160" s="14" t="s">
        <v>77</v>
      </c>
      <c r="AY160" s="215" t="s">
        <v>117</v>
      </c>
    </row>
    <row r="161" spans="1:65" s="2" customFormat="1" ht="16.5" customHeight="1">
      <c r="A161" s="30"/>
      <c r="B161" s="31"/>
      <c r="C161" s="219" t="s">
        <v>306</v>
      </c>
      <c r="D161" s="219" t="s">
        <v>200</v>
      </c>
      <c r="E161" s="220" t="s">
        <v>307</v>
      </c>
      <c r="F161" s="221" t="s">
        <v>308</v>
      </c>
      <c r="G161" s="222" t="s">
        <v>294</v>
      </c>
      <c r="H161" s="223">
        <v>1</v>
      </c>
      <c r="I161" s="224"/>
      <c r="J161" s="224">
        <f>ROUND(I161*H161,2)</f>
        <v>0</v>
      </c>
      <c r="K161" s="225"/>
      <c r="L161" s="226"/>
      <c r="M161" s="227" t="s">
        <v>1</v>
      </c>
      <c r="N161" s="228" t="s">
        <v>35</v>
      </c>
      <c r="O161" s="191">
        <v>0</v>
      </c>
      <c r="P161" s="191">
        <f>O161*H161</f>
        <v>0</v>
      </c>
      <c r="Q161" s="191">
        <v>2.7E-4</v>
      </c>
      <c r="R161" s="191">
        <f>Q161*H161</f>
        <v>2.7E-4</v>
      </c>
      <c r="S161" s="191">
        <v>0</v>
      </c>
      <c r="T161" s="192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93" t="s">
        <v>299</v>
      </c>
      <c r="AT161" s="193" t="s">
        <v>200</v>
      </c>
      <c r="AU161" s="193" t="s">
        <v>118</v>
      </c>
      <c r="AY161" s="16" t="s">
        <v>117</v>
      </c>
      <c r="BE161" s="194">
        <f>IF(N161="základná",J161,0)</f>
        <v>0</v>
      </c>
      <c r="BF161" s="194">
        <f>IF(N161="znížená",J161,0)</f>
        <v>0</v>
      </c>
      <c r="BG161" s="194">
        <f>IF(N161="zákl. prenesená",J161,0)</f>
        <v>0</v>
      </c>
      <c r="BH161" s="194">
        <f>IF(N161="zníž. prenesená",J161,0)</f>
        <v>0</v>
      </c>
      <c r="BI161" s="194">
        <f>IF(N161="nulová",J161,0)</f>
        <v>0</v>
      </c>
      <c r="BJ161" s="16" t="s">
        <v>118</v>
      </c>
      <c r="BK161" s="194">
        <f>ROUND(I161*H161,2)</f>
        <v>0</v>
      </c>
      <c r="BL161" s="16" t="s">
        <v>259</v>
      </c>
      <c r="BM161" s="193" t="s">
        <v>309</v>
      </c>
    </row>
    <row r="162" spans="1:65" s="2" customFormat="1" ht="19.5">
      <c r="A162" s="30"/>
      <c r="B162" s="31"/>
      <c r="C162" s="32"/>
      <c r="D162" s="197" t="s">
        <v>204</v>
      </c>
      <c r="E162" s="32"/>
      <c r="F162" s="229" t="s">
        <v>301</v>
      </c>
      <c r="G162" s="32"/>
      <c r="H162" s="32"/>
      <c r="I162" s="32"/>
      <c r="J162" s="32"/>
      <c r="K162" s="32"/>
      <c r="L162" s="35"/>
      <c r="M162" s="230"/>
      <c r="N162" s="231"/>
      <c r="O162" s="67"/>
      <c r="P162" s="67"/>
      <c r="Q162" s="67"/>
      <c r="R162" s="67"/>
      <c r="S162" s="67"/>
      <c r="T162" s="68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T162" s="16" t="s">
        <v>204</v>
      </c>
      <c r="AU162" s="16" t="s">
        <v>118</v>
      </c>
    </row>
    <row r="163" spans="1:65" s="13" customFormat="1">
      <c r="B163" s="195"/>
      <c r="C163" s="196"/>
      <c r="D163" s="197" t="s">
        <v>126</v>
      </c>
      <c r="E163" s="198" t="s">
        <v>1</v>
      </c>
      <c r="F163" s="199" t="s">
        <v>77</v>
      </c>
      <c r="G163" s="196"/>
      <c r="H163" s="200">
        <v>1</v>
      </c>
      <c r="I163" s="196"/>
      <c r="J163" s="196"/>
      <c r="K163" s="196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126</v>
      </c>
      <c r="AU163" s="205" t="s">
        <v>118</v>
      </c>
      <c r="AV163" s="13" t="s">
        <v>118</v>
      </c>
      <c r="AW163" s="13" t="s">
        <v>26</v>
      </c>
      <c r="AX163" s="13" t="s">
        <v>69</v>
      </c>
      <c r="AY163" s="205" t="s">
        <v>117</v>
      </c>
    </row>
    <row r="164" spans="1:65" s="14" customFormat="1">
      <c r="B164" s="206"/>
      <c r="C164" s="207"/>
      <c r="D164" s="197" t="s">
        <v>126</v>
      </c>
      <c r="E164" s="208" t="s">
        <v>1</v>
      </c>
      <c r="F164" s="209" t="s">
        <v>130</v>
      </c>
      <c r="G164" s="207"/>
      <c r="H164" s="210">
        <v>1</v>
      </c>
      <c r="I164" s="207"/>
      <c r="J164" s="207"/>
      <c r="K164" s="207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126</v>
      </c>
      <c r="AU164" s="215" t="s">
        <v>118</v>
      </c>
      <c r="AV164" s="14" t="s">
        <v>124</v>
      </c>
      <c r="AW164" s="14" t="s">
        <v>26</v>
      </c>
      <c r="AX164" s="14" t="s">
        <v>77</v>
      </c>
      <c r="AY164" s="215" t="s">
        <v>117</v>
      </c>
    </row>
    <row r="165" spans="1:65" s="2" customFormat="1" ht="21.75" customHeight="1">
      <c r="A165" s="30"/>
      <c r="B165" s="31"/>
      <c r="C165" s="182" t="s">
        <v>310</v>
      </c>
      <c r="D165" s="182" t="s">
        <v>120</v>
      </c>
      <c r="E165" s="183" t="s">
        <v>311</v>
      </c>
      <c r="F165" s="184" t="s">
        <v>312</v>
      </c>
      <c r="G165" s="185" t="s">
        <v>294</v>
      </c>
      <c r="H165" s="186">
        <v>1</v>
      </c>
      <c r="I165" s="187"/>
      <c r="J165" s="187">
        <f>ROUND(I165*H165,2)</f>
        <v>0</v>
      </c>
      <c r="K165" s="188"/>
      <c r="L165" s="35"/>
      <c r="M165" s="189" t="s">
        <v>1</v>
      </c>
      <c r="N165" s="190" t="s">
        <v>35</v>
      </c>
      <c r="O165" s="191">
        <v>0.34899999999999998</v>
      </c>
      <c r="P165" s="191">
        <f>O165*H165</f>
        <v>0.34899999999999998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93" t="s">
        <v>259</v>
      </c>
      <c r="AT165" s="193" t="s">
        <v>120</v>
      </c>
      <c r="AU165" s="193" t="s">
        <v>118</v>
      </c>
      <c r="AY165" s="16" t="s">
        <v>117</v>
      </c>
      <c r="BE165" s="194">
        <f>IF(N165="základná",J165,0)</f>
        <v>0</v>
      </c>
      <c r="BF165" s="194">
        <f>IF(N165="znížená",J165,0)</f>
        <v>0</v>
      </c>
      <c r="BG165" s="194">
        <f>IF(N165="zákl. prenesená",J165,0)</f>
        <v>0</v>
      </c>
      <c r="BH165" s="194">
        <f>IF(N165="zníž. prenesená",J165,0)</f>
        <v>0</v>
      </c>
      <c r="BI165" s="194">
        <f>IF(N165="nulová",J165,0)</f>
        <v>0</v>
      </c>
      <c r="BJ165" s="16" t="s">
        <v>118</v>
      </c>
      <c r="BK165" s="194">
        <f>ROUND(I165*H165,2)</f>
        <v>0</v>
      </c>
      <c r="BL165" s="16" t="s">
        <v>259</v>
      </c>
      <c r="BM165" s="193" t="s">
        <v>313</v>
      </c>
    </row>
    <row r="166" spans="1:65" s="13" customFormat="1">
      <c r="B166" s="195"/>
      <c r="C166" s="196"/>
      <c r="D166" s="197" t="s">
        <v>126</v>
      </c>
      <c r="E166" s="198" t="s">
        <v>1</v>
      </c>
      <c r="F166" s="199" t="s">
        <v>77</v>
      </c>
      <c r="G166" s="196"/>
      <c r="H166" s="200">
        <v>1</v>
      </c>
      <c r="I166" s="196"/>
      <c r="J166" s="196"/>
      <c r="K166" s="196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126</v>
      </c>
      <c r="AU166" s="205" t="s">
        <v>118</v>
      </c>
      <c r="AV166" s="13" t="s">
        <v>118</v>
      </c>
      <c r="AW166" s="13" t="s">
        <v>26</v>
      </c>
      <c r="AX166" s="13" t="s">
        <v>69</v>
      </c>
      <c r="AY166" s="205" t="s">
        <v>117</v>
      </c>
    </row>
    <row r="167" spans="1:65" s="14" customFormat="1">
      <c r="B167" s="206"/>
      <c r="C167" s="207"/>
      <c r="D167" s="197" t="s">
        <v>126</v>
      </c>
      <c r="E167" s="208" t="s">
        <v>1</v>
      </c>
      <c r="F167" s="209" t="s">
        <v>130</v>
      </c>
      <c r="G167" s="207"/>
      <c r="H167" s="210">
        <v>1</v>
      </c>
      <c r="I167" s="207"/>
      <c r="J167" s="207"/>
      <c r="K167" s="207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126</v>
      </c>
      <c r="AU167" s="215" t="s">
        <v>118</v>
      </c>
      <c r="AV167" s="14" t="s">
        <v>124</v>
      </c>
      <c r="AW167" s="14" t="s">
        <v>26</v>
      </c>
      <c r="AX167" s="14" t="s">
        <v>77</v>
      </c>
      <c r="AY167" s="215" t="s">
        <v>117</v>
      </c>
    </row>
    <row r="168" spans="1:65" s="2" customFormat="1" ht="16.5" customHeight="1">
      <c r="A168" s="30"/>
      <c r="B168" s="31"/>
      <c r="C168" s="219" t="s">
        <v>314</v>
      </c>
      <c r="D168" s="219" t="s">
        <v>200</v>
      </c>
      <c r="E168" s="220" t="s">
        <v>315</v>
      </c>
      <c r="F168" s="221" t="s">
        <v>316</v>
      </c>
      <c r="G168" s="222" t="s">
        <v>294</v>
      </c>
      <c r="H168" s="223">
        <v>1</v>
      </c>
      <c r="I168" s="224"/>
      <c r="J168" s="224">
        <f>ROUND(I168*H168,2)</f>
        <v>0</v>
      </c>
      <c r="K168" s="225"/>
      <c r="L168" s="226"/>
      <c r="M168" s="227" t="s">
        <v>1</v>
      </c>
      <c r="N168" s="228" t="s">
        <v>35</v>
      </c>
      <c r="O168" s="191">
        <v>0</v>
      </c>
      <c r="P168" s="191">
        <f>O168*H168</f>
        <v>0</v>
      </c>
      <c r="Q168" s="191">
        <v>1.5E-3</v>
      </c>
      <c r="R168" s="191">
        <f>Q168*H168</f>
        <v>1.5E-3</v>
      </c>
      <c r="S168" s="191">
        <v>0</v>
      </c>
      <c r="T168" s="192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93" t="s">
        <v>299</v>
      </c>
      <c r="AT168" s="193" t="s">
        <v>200</v>
      </c>
      <c r="AU168" s="193" t="s">
        <v>118</v>
      </c>
      <c r="AY168" s="16" t="s">
        <v>117</v>
      </c>
      <c r="BE168" s="194">
        <f>IF(N168="základná",J168,0)</f>
        <v>0</v>
      </c>
      <c r="BF168" s="194">
        <f>IF(N168="znížená",J168,0)</f>
        <v>0</v>
      </c>
      <c r="BG168" s="194">
        <f>IF(N168="zákl. prenesená",J168,0)</f>
        <v>0</v>
      </c>
      <c r="BH168" s="194">
        <f>IF(N168="zníž. prenesená",J168,0)</f>
        <v>0</v>
      </c>
      <c r="BI168" s="194">
        <f>IF(N168="nulová",J168,0)</f>
        <v>0</v>
      </c>
      <c r="BJ168" s="16" t="s">
        <v>118</v>
      </c>
      <c r="BK168" s="194">
        <f>ROUND(I168*H168,2)</f>
        <v>0</v>
      </c>
      <c r="BL168" s="16" t="s">
        <v>259</v>
      </c>
      <c r="BM168" s="193" t="s">
        <v>317</v>
      </c>
    </row>
    <row r="169" spans="1:65" s="2" customFormat="1" ht="19.5">
      <c r="A169" s="30"/>
      <c r="B169" s="31"/>
      <c r="C169" s="32"/>
      <c r="D169" s="197" t="s">
        <v>204</v>
      </c>
      <c r="E169" s="32"/>
      <c r="F169" s="229" t="s">
        <v>205</v>
      </c>
      <c r="G169" s="32"/>
      <c r="H169" s="32"/>
      <c r="I169" s="32"/>
      <c r="J169" s="32"/>
      <c r="K169" s="32"/>
      <c r="L169" s="35"/>
      <c r="M169" s="230"/>
      <c r="N169" s="231"/>
      <c r="O169" s="67"/>
      <c r="P169" s="67"/>
      <c r="Q169" s="67"/>
      <c r="R169" s="67"/>
      <c r="S169" s="67"/>
      <c r="T169" s="68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T169" s="16" t="s">
        <v>204</v>
      </c>
      <c r="AU169" s="16" t="s">
        <v>118</v>
      </c>
    </row>
    <row r="170" spans="1:65" s="13" customFormat="1">
      <c r="B170" s="195"/>
      <c r="C170" s="196"/>
      <c r="D170" s="197" t="s">
        <v>126</v>
      </c>
      <c r="E170" s="198" t="s">
        <v>1</v>
      </c>
      <c r="F170" s="199" t="s">
        <v>77</v>
      </c>
      <c r="G170" s="196"/>
      <c r="H170" s="200">
        <v>1</v>
      </c>
      <c r="I170" s="196"/>
      <c r="J170" s="196"/>
      <c r="K170" s="196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126</v>
      </c>
      <c r="AU170" s="205" t="s">
        <v>118</v>
      </c>
      <c r="AV170" s="13" t="s">
        <v>118</v>
      </c>
      <c r="AW170" s="13" t="s">
        <v>26</v>
      </c>
      <c r="AX170" s="13" t="s">
        <v>69</v>
      </c>
      <c r="AY170" s="205" t="s">
        <v>117</v>
      </c>
    </row>
    <row r="171" spans="1:65" s="14" customFormat="1">
      <c r="B171" s="206"/>
      <c r="C171" s="207"/>
      <c r="D171" s="197" t="s">
        <v>126</v>
      </c>
      <c r="E171" s="208" t="s">
        <v>1</v>
      </c>
      <c r="F171" s="209" t="s">
        <v>130</v>
      </c>
      <c r="G171" s="207"/>
      <c r="H171" s="210">
        <v>1</v>
      </c>
      <c r="I171" s="207"/>
      <c r="J171" s="207"/>
      <c r="K171" s="207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126</v>
      </c>
      <c r="AU171" s="215" t="s">
        <v>118</v>
      </c>
      <c r="AV171" s="14" t="s">
        <v>124</v>
      </c>
      <c r="AW171" s="14" t="s">
        <v>26</v>
      </c>
      <c r="AX171" s="14" t="s">
        <v>77</v>
      </c>
      <c r="AY171" s="215" t="s">
        <v>117</v>
      </c>
    </row>
    <row r="172" spans="1:65" s="12" customFormat="1" ht="22.9" customHeight="1">
      <c r="B172" s="167"/>
      <c r="C172" s="168"/>
      <c r="D172" s="169" t="s">
        <v>68</v>
      </c>
      <c r="E172" s="180" t="s">
        <v>318</v>
      </c>
      <c r="F172" s="180" t="s">
        <v>319</v>
      </c>
      <c r="G172" s="168"/>
      <c r="H172" s="168"/>
      <c r="I172" s="168"/>
      <c r="J172" s="181">
        <f>BK172</f>
        <v>0</v>
      </c>
      <c r="K172" s="168"/>
      <c r="L172" s="172"/>
      <c r="M172" s="173"/>
      <c r="N172" s="174"/>
      <c r="O172" s="174"/>
      <c r="P172" s="175">
        <f>SUM(P173:P175)</f>
        <v>0.39800000000000002</v>
      </c>
      <c r="Q172" s="174"/>
      <c r="R172" s="175">
        <f>SUM(R173:R175)</f>
        <v>2.3000000000000001E-4</v>
      </c>
      <c r="S172" s="174"/>
      <c r="T172" s="176">
        <f>SUM(T173:T175)</f>
        <v>0</v>
      </c>
      <c r="AR172" s="177" t="s">
        <v>118</v>
      </c>
      <c r="AT172" s="178" t="s">
        <v>68</v>
      </c>
      <c r="AU172" s="178" t="s">
        <v>77</v>
      </c>
      <c r="AY172" s="177" t="s">
        <v>117</v>
      </c>
      <c r="BK172" s="179">
        <f>SUM(BK173:BK175)</f>
        <v>0</v>
      </c>
    </row>
    <row r="173" spans="1:65" s="2" customFormat="1" ht="16.5" customHeight="1">
      <c r="A173" s="30"/>
      <c r="B173" s="31"/>
      <c r="C173" s="182" t="s">
        <v>320</v>
      </c>
      <c r="D173" s="182" t="s">
        <v>120</v>
      </c>
      <c r="E173" s="183" t="s">
        <v>321</v>
      </c>
      <c r="F173" s="184" t="s">
        <v>322</v>
      </c>
      <c r="G173" s="185" t="s">
        <v>290</v>
      </c>
      <c r="H173" s="186">
        <v>1</v>
      </c>
      <c r="I173" s="187"/>
      <c r="J173" s="187">
        <f>ROUND(I173*H173,2)</f>
        <v>0</v>
      </c>
      <c r="K173" s="188"/>
      <c r="L173" s="35"/>
      <c r="M173" s="189" t="s">
        <v>1</v>
      </c>
      <c r="N173" s="190" t="s">
        <v>35</v>
      </c>
      <c r="O173" s="191">
        <v>0.39800000000000002</v>
      </c>
      <c r="P173" s="191">
        <f>O173*H173</f>
        <v>0.39800000000000002</v>
      </c>
      <c r="Q173" s="191">
        <v>2.3000000000000001E-4</v>
      </c>
      <c r="R173" s="191">
        <f>Q173*H173</f>
        <v>2.3000000000000001E-4</v>
      </c>
      <c r="S173" s="191">
        <v>0</v>
      </c>
      <c r="T173" s="192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93" t="s">
        <v>124</v>
      </c>
      <c r="AT173" s="193" t="s">
        <v>120</v>
      </c>
      <c r="AU173" s="193" t="s">
        <v>118</v>
      </c>
      <c r="AY173" s="16" t="s">
        <v>117</v>
      </c>
      <c r="BE173" s="194">
        <f>IF(N173="základná",J173,0)</f>
        <v>0</v>
      </c>
      <c r="BF173" s="194">
        <f>IF(N173="znížená",J173,0)</f>
        <v>0</v>
      </c>
      <c r="BG173" s="194">
        <f>IF(N173="zákl. prenesená",J173,0)</f>
        <v>0</v>
      </c>
      <c r="BH173" s="194">
        <f>IF(N173="zníž. prenesená",J173,0)</f>
        <v>0</v>
      </c>
      <c r="BI173" s="194">
        <f>IF(N173="nulová",J173,0)</f>
        <v>0</v>
      </c>
      <c r="BJ173" s="16" t="s">
        <v>118</v>
      </c>
      <c r="BK173" s="194">
        <f>ROUND(I173*H173,2)</f>
        <v>0</v>
      </c>
      <c r="BL173" s="16" t="s">
        <v>124</v>
      </c>
      <c r="BM173" s="193" t="s">
        <v>323</v>
      </c>
    </row>
    <row r="174" spans="1:65" s="13" customFormat="1">
      <c r="B174" s="195"/>
      <c r="C174" s="196"/>
      <c r="D174" s="197" t="s">
        <v>126</v>
      </c>
      <c r="E174" s="198" t="s">
        <v>1</v>
      </c>
      <c r="F174" s="199" t="s">
        <v>77</v>
      </c>
      <c r="G174" s="196"/>
      <c r="H174" s="200">
        <v>1</v>
      </c>
      <c r="I174" s="196"/>
      <c r="J174" s="196"/>
      <c r="K174" s="196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126</v>
      </c>
      <c r="AU174" s="205" t="s">
        <v>118</v>
      </c>
      <c r="AV174" s="13" t="s">
        <v>118</v>
      </c>
      <c r="AW174" s="13" t="s">
        <v>26</v>
      </c>
      <c r="AX174" s="13" t="s">
        <v>69</v>
      </c>
      <c r="AY174" s="205" t="s">
        <v>117</v>
      </c>
    </row>
    <row r="175" spans="1:65" s="14" customFormat="1">
      <c r="B175" s="206"/>
      <c r="C175" s="207"/>
      <c r="D175" s="197" t="s">
        <v>126</v>
      </c>
      <c r="E175" s="208" t="s">
        <v>1</v>
      </c>
      <c r="F175" s="209" t="s">
        <v>130</v>
      </c>
      <c r="G175" s="207"/>
      <c r="H175" s="210">
        <v>1</v>
      </c>
      <c r="I175" s="207"/>
      <c r="J175" s="207"/>
      <c r="K175" s="207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126</v>
      </c>
      <c r="AU175" s="215" t="s">
        <v>118</v>
      </c>
      <c r="AV175" s="14" t="s">
        <v>124</v>
      </c>
      <c r="AW175" s="14" t="s">
        <v>26</v>
      </c>
      <c r="AX175" s="14" t="s">
        <v>77</v>
      </c>
      <c r="AY175" s="215" t="s">
        <v>117</v>
      </c>
    </row>
    <row r="176" spans="1:65" s="12" customFormat="1" ht="22.9" customHeight="1">
      <c r="B176" s="167"/>
      <c r="C176" s="168"/>
      <c r="D176" s="169" t="s">
        <v>68</v>
      </c>
      <c r="E176" s="180" t="s">
        <v>324</v>
      </c>
      <c r="F176" s="180" t="s">
        <v>325</v>
      </c>
      <c r="G176" s="168"/>
      <c r="H176" s="168"/>
      <c r="I176" s="168"/>
      <c r="J176" s="181">
        <f>BK176</f>
        <v>0</v>
      </c>
      <c r="K176" s="168"/>
      <c r="L176" s="172"/>
      <c r="M176" s="173"/>
      <c r="N176" s="174"/>
      <c r="O176" s="174"/>
      <c r="P176" s="175">
        <f>SUM(P177:P179)</f>
        <v>0.53349999999999997</v>
      </c>
      <c r="Q176" s="174"/>
      <c r="R176" s="175">
        <f>SUM(R177:R179)</f>
        <v>4.3649999999999998E-4</v>
      </c>
      <c r="S176" s="174"/>
      <c r="T176" s="176">
        <f>SUM(T177:T179)</f>
        <v>0</v>
      </c>
      <c r="AR176" s="177" t="s">
        <v>118</v>
      </c>
      <c r="AT176" s="178" t="s">
        <v>68</v>
      </c>
      <c r="AU176" s="178" t="s">
        <v>77</v>
      </c>
      <c r="AY176" s="177" t="s">
        <v>117</v>
      </c>
      <c r="BK176" s="179">
        <f>SUM(BK177:BK179)</f>
        <v>0</v>
      </c>
    </row>
    <row r="177" spans="1:65" s="2" customFormat="1" ht="21.75" customHeight="1">
      <c r="A177" s="30"/>
      <c r="B177" s="31"/>
      <c r="C177" s="182" t="s">
        <v>326</v>
      </c>
      <c r="D177" s="182" t="s">
        <v>120</v>
      </c>
      <c r="E177" s="183" t="s">
        <v>327</v>
      </c>
      <c r="F177" s="184" t="s">
        <v>328</v>
      </c>
      <c r="G177" s="185" t="s">
        <v>178</v>
      </c>
      <c r="H177" s="186">
        <v>4.8499999999999996</v>
      </c>
      <c r="I177" s="187"/>
      <c r="J177" s="187">
        <f>ROUND(I177*H177,2)</f>
        <v>0</v>
      </c>
      <c r="K177" s="188"/>
      <c r="L177" s="35"/>
      <c r="M177" s="189" t="s">
        <v>1</v>
      </c>
      <c r="N177" s="190" t="s">
        <v>35</v>
      </c>
      <c r="O177" s="191">
        <v>0.11</v>
      </c>
      <c r="P177" s="191">
        <f>O177*H177</f>
        <v>0.53349999999999997</v>
      </c>
      <c r="Q177" s="191">
        <v>9.0000000000000006E-5</v>
      </c>
      <c r="R177" s="191">
        <f>Q177*H177</f>
        <v>4.3649999999999998E-4</v>
      </c>
      <c r="S177" s="191">
        <v>0</v>
      </c>
      <c r="T177" s="192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93" t="s">
        <v>124</v>
      </c>
      <c r="AT177" s="193" t="s">
        <v>120</v>
      </c>
      <c r="AU177" s="193" t="s">
        <v>118</v>
      </c>
      <c r="AY177" s="16" t="s">
        <v>117</v>
      </c>
      <c r="BE177" s="194">
        <f>IF(N177="základná",J177,0)</f>
        <v>0</v>
      </c>
      <c r="BF177" s="194">
        <f>IF(N177="znížená",J177,0)</f>
        <v>0</v>
      </c>
      <c r="BG177" s="194">
        <f>IF(N177="zákl. prenesená",J177,0)</f>
        <v>0</v>
      </c>
      <c r="BH177" s="194">
        <f>IF(N177="zníž. prenesená",J177,0)</f>
        <v>0</v>
      </c>
      <c r="BI177" s="194">
        <f>IF(N177="nulová",J177,0)</f>
        <v>0</v>
      </c>
      <c r="BJ177" s="16" t="s">
        <v>118</v>
      </c>
      <c r="BK177" s="194">
        <f>ROUND(I177*H177,2)</f>
        <v>0</v>
      </c>
      <c r="BL177" s="16" t="s">
        <v>124</v>
      </c>
      <c r="BM177" s="193" t="s">
        <v>329</v>
      </c>
    </row>
    <row r="178" spans="1:65" s="13" customFormat="1">
      <c r="B178" s="195"/>
      <c r="C178" s="196"/>
      <c r="D178" s="197" t="s">
        <v>126</v>
      </c>
      <c r="E178" s="198" t="s">
        <v>1</v>
      </c>
      <c r="F178" s="199" t="s">
        <v>261</v>
      </c>
      <c r="G178" s="196"/>
      <c r="H178" s="200">
        <v>4.8499999999999996</v>
      </c>
      <c r="I178" s="196"/>
      <c r="J178" s="196"/>
      <c r="K178" s="196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126</v>
      </c>
      <c r="AU178" s="205" t="s">
        <v>118</v>
      </c>
      <c r="AV178" s="13" t="s">
        <v>118</v>
      </c>
      <c r="AW178" s="13" t="s">
        <v>26</v>
      </c>
      <c r="AX178" s="13" t="s">
        <v>69</v>
      </c>
      <c r="AY178" s="205" t="s">
        <v>117</v>
      </c>
    </row>
    <row r="179" spans="1:65" s="14" customFormat="1">
      <c r="B179" s="206"/>
      <c r="C179" s="207"/>
      <c r="D179" s="197" t="s">
        <v>126</v>
      </c>
      <c r="E179" s="208" t="s">
        <v>1</v>
      </c>
      <c r="F179" s="209" t="s">
        <v>130</v>
      </c>
      <c r="G179" s="207"/>
      <c r="H179" s="210">
        <v>4.8499999999999996</v>
      </c>
      <c r="I179" s="207"/>
      <c r="J179" s="207"/>
      <c r="K179" s="207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126</v>
      </c>
      <c r="AU179" s="215" t="s">
        <v>118</v>
      </c>
      <c r="AV179" s="14" t="s">
        <v>124</v>
      </c>
      <c r="AW179" s="14" t="s">
        <v>26</v>
      </c>
      <c r="AX179" s="14" t="s">
        <v>77</v>
      </c>
      <c r="AY179" s="215" t="s">
        <v>117</v>
      </c>
    </row>
    <row r="180" spans="1:65" s="12" customFormat="1" ht="25.9" customHeight="1">
      <c r="B180" s="167"/>
      <c r="C180" s="168"/>
      <c r="D180" s="169" t="s">
        <v>68</v>
      </c>
      <c r="E180" s="170" t="s">
        <v>200</v>
      </c>
      <c r="F180" s="170" t="s">
        <v>330</v>
      </c>
      <c r="G180" s="168"/>
      <c r="H180" s="168"/>
      <c r="I180" s="168"/>
      <c r="J180" s="171">
        <f>BK180</f>
        <v>0</v>
      </c>
      <c r="K180" s="168"/>
      <c r="L180" s="172"/>
      <c r="M180" s="173"/>
      <c r="N180" s="174"/>
      <c r="O180" s="174"/>
      <c r="P180" s="175">
        <f>P181</f>
        <v>14.012</v>
      </c>
      <c r="Q180" s="174"/>
      <c r="R180" s="175">
        <f>R181</f>
        <v>0</v>
      </c>
      <c r="S180" s="174"/>
      <c r="T180" s="176">
        <f>T181</f>
        <v>0</v>
      </c>
      <c r="AR180" s="177" t="s">
        <v>134</v>
      </c>
      <c r="AT180" s="178" t="s">
        <v>68</v>
      </c>
      <c r="AU180" s="178" t="s">
        <v>69</v>
      </c>
      <c r="AY180" s="177" t="s">
        <v>117</v>
      </c>
      <c r="BK180" s="179">
        <f>BK181</f>
        <v>0</v>
      </c>
    </row>
    <row r="181" spans="1:65" s="12" customFormat="1" ht="22.9" customHeight="1">
      <c r="B181" s="167"/>
      <c r="C181" s="168"/>
      <c r="D181" s="169" t="s">
        <v>68</v>
      </c>
      <c r="E181" s="180" t="s">
        <v>331</v>
      </c>
      <c r="F181" s="180" t="s">
        <v>332</v>
      </c>
      <c r="G181" s="168"/>
      <c r="H181" s="168"/>
      <c r="I181" s="168"/>
      <c r="J181" s="181">
        <f>BK181</f>
        <v>0</v>
      </c>
      <c r="K181" s="168"/>
      <c r="L181" s="172"/>
      <c r="M181" s="173"/>
      <c r="N181" s="174"/>
      <c r="O181" s="174"/>
      <c r="P181" s="175">
        <f>SUM(P182:P183)</f>
        <v>14.012</v>
      </c>
      <c r="Q181" s="174"/>
      <c r="R181" s="175">
        <f>SUM(R182:R183)</f>
        <v>0</v>
      </c>
      <c r="S181" s="174"/>
      <c r="T181" s="176">
        <f>SUM(T182:T183)</f>
        <v>0</v>
      </c>
      <c r="AR181" s="177" t="s">
        <v>134</v>
      </c>
      <c r="AT181" s="178" t="s">
        <v>68</v>
      </c>
      <c r="AU181" s="178" t="s">
        <v>77</v>
      </c>
      <c r="AY181" s="177" t="s">
        <v>117</v>
      </c>
      <c r="BK181" s="179">
        <f>SUM(BK182:BK183)</f>
        <v>0</v>
      </c>
    </row>
    <row r="182" spans="1:65" s="2" customFormat="1" ht="21.75" customHeight="1">
      <c r="A182" s="30"/>
      <c r="B182" s="31"/>
      <c r="C182" s="182" t="s">
        <v>7</v>
      </c>
      <c r="D182" s="182" t="s">
        <v>120</v>
      </c>
      <c r="E182" s="183" t="s">
        <v>333</v>
      </c>
      <c r="F182" s="184" t="s">
        <v>334</v>
      </c>
      <c r="G182" s="185" t="s">
        <v>294</v>
      </c>
      <c r="H182" s="186">
        <v>1</v>
      </c>
      <c r="I182" s="187"/>
      <c r="J182" s="187">
        <f>ROUND(I182*H182,2)</f>
        <v>0</v>
      </c>
      <c r="K182" s="188"/>
      <c r="L182" s="35"/>
      <c r="M182" s="189" t="s">
        <v>1</v>
      </c>
      <c r="N182" s="190" t="s">
        <v>35</v>
      </c>
      <c r="O182" s="191">
        <v>13.573</v>
      </c>
      <c r="P182" s="191">
        <f>O182*H182</f>
        <v>13.573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93" t="s">
        <v>259</v>
      </c>
      <c r="AT182" s="193" t="s">
        <v>120</v>
      </c>
      <c r="AU182" s="193" t="s">
        <v>118</v>
      </c>
      <c r="AY182" s="16" t="s">
        <v>117</v>
      </c>
      <c r="BE182" s="194">
        <f>IF(N182="základná",J182,0)</f>
        <v>0</v>
      </c>
      <c r="BF182" s="194">
        <f>IF(N182="znížená",J182,0)</f>
        <v>0</v>
      </c>
      <c r="BG182" s="194">
        <f>IF(N182="zákl. prenesená",J182,0)</f>
        <v>0</v>
      </c>
      <c r="BH182" s="194">
        <f>IF(N182="zníž. prenesená",J182,0)</f>
        <v>0</v>
      </c>
      <c r="BI182" s="194">
        <f>IF(N182="nulová",J182,0)</f>
        <v>0</v>
      </c>
      <c r="BJ182" s="16" t="s">
        <v>118</v>
      </c>
      <c r="BK182" s="194">
        <f>ROUND(I182*H182,2)</f>
        <v>0</v>
      </c>
      <c r="BL182" s="16" t="s">
        <v>259</v>
      </c>
      <c r="BM182" s="193" t="s">
        <v>335</v>
      </c>
    </row>
    <row r="183" spans="1:65" s="2" customFormat="1" ht="21.75" customHeight="1">
      <c r="A183" s="30"/>
      <c r="B183" s="31"/>
      <c r="C183" s="182" t="s">
        <v>336</v>
      </c>
      <c r="D183" s="182" t="s">
        <v>120</v>
      </c>
      <c r="E183" s="183" t="s">
        <v>337</v>
      </c>
      <c r="F183" s="184" t="s">
        <v>338</v>
      </c>
      <c r="G183" s="185" t="s">
        <v>339</v>
      </c>
      <c r="H183" s="186">
        <v>1</v>
      </c>
      <c r="I183" s="187"/>
      <c r="J183" s="187">
        <f>ROUND(I183*H183,2)</f>
        <v>0</v>
      </c>
      <c r="K183" s="188"/>
      <c r="L183" s="35"/>
      <c r="M183" s="235" t="s">
        <v>1</v>
      </c>
      <c r="N183" s="236" t="s">
        <v>35</v>
      </c>
      <c r="O183" s="237">
        <v>0.439</v>
      </c>
      <c r="P183" s="237">
        <f>O183*H183</f>
        <v>0.439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93" t="s">
        <v>259</v>
      </c>
      <c r="AT183" s="193" t="s">
        <v>120</v>
      </c>
      <c r="AU183" s="193" t="s">
        <v>118</v>
      </c>
      <c r="AY183" s="16" t="s">
        <v>117</v>
      </c>
      <c r="BE183" s="194">
        <f>IF(N183="základná",J183,0)</f>
        <v>0</v>
      </c>
      <c r="BF183" s="194">
        <f>IF(N183="znížená",J183,0)</f>
        <v>0</v>
      </c>
      <c r="BG183" s="194">
        <f>IF(N183="zákl. prenesená",J183,0)</f>
        <v>0</v>
      </c>
      <c r="BH183" s="194">
        <f>IF(N183="zníž. prenesená",J183,0)</f>
        <v>0</v>
      </c>
      <c r="BI183" s="194">
        <f>IF(N183="nulová",J183,0)</f>
        <v>0</v>
      </c>
      <c r="BJ183" s="16" t="s">
        <v>118</v>
      </c>
      <c r="BK183" s="194">
        <f>ROUND(I183*H183,2)</f>
        <v>0</v>
      </c>
      <c r="BL183" s="16" t="s">
        <v>259</v>
      </c>
      <c r="BM183" s="193" t="s">
        <v>340</v>
      </c>
    </row>
    <row r="184" spans="1:65" s="2" customFormat="1" ht="6.95" customHeight="1">
      <c r="A184" s="30"/>
      <c r="B184" s="50"/>
      <c r="C184" s="51"/>
      <c r="D184" s="51"/>
      <c r="E184" s="51"/>
      <c r="F184" s="51"/>
      <c r="G184" s="51"/>
      <c r="H184" s="51"/>
      <c r="I184" s="51"/>
      <c r="J184" s="51"/>
      <c r="K184" s="51"/>
      <c r="L184" s="35"/>
      <c r="M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</row>
  </sheetData>
  <sheetProtection formatColumns="0" formatRows="0" autoFilter="0"/>
  <autoFilter ref="C123:K18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5"/>
  <sheetViews>
    <sheetView showGridLines="0" tabSelected="1" workbookViewId="0">
      <selection activeCell="E24" sqref="E2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" customWidth="1"/>
    <col min="10" max="10" width="25.5" style="1" bestFit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21"/>
    </row>
    <row r="2" spans="1:46" s="1" customFormat="1" ht="36.950000000000003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6" t="s">
        <v>90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9"/>
      <c r="AT3" s="16" t="s">
        <v>69</v>
      </c>
    </row>
    <row r="4" spans="1:46" s="1" customFormat="1" ht="24.95" customHeight="1">
      <c r="B4" s="19"/>
      <c r="D4" s="106" t="s">
        <v>91</v>
      </c>
      <c r="L4" s="19"/>
      <c r="M4" s="107" t="s">
        <v>9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8" t="s">
        <v>13</v>
      </c>
      <c r="L6" s="19"/>
    </row>
    <row r="7" spans="1:46" s="1" customFormat="1" ht="16.5" customHeight="1">
      <c r="B7" s="19"/>
      <c r="E7" s="278" t="str">
        <f>'Rekapitulácia stavby'!K6</f>
        <v>Obnova Pamätníka oslobodenia mesta Krompachy</v>
      </c>
      <c r="F7" s="279"/>
      <c r="G7" s="279"/>
      <c r="H7" s="279"/>
      <c r="L7" s="19"/>
    </row>
    <row r="8" spans="1:46" s="2" customFormat="1" ht="12" customHeight="1">
      <c r="A8" s="30"/>
      <c r="B8" s="35"/>
      <c r="C8" s="30"/>
      <c r="D8" s="108" t="s">
        <v>92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80" t="s">
        <v>341</v>
      </c>
      <c r="F9" s="281"/>
      <c r="G9" s="281"/>
      <c r="H9" s="281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15</v>
      </c>
      <c r="E11" s="30"/>
      <c r="F11" s="109" t="s">
        <v>1</v>
      </c>
      <c r="G11" s="30"/>
      <c r="H11" s="30"/>
      <c r="I11" s="108" t="s">
        <v>16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17</v>
      </c>
      <c r="E12" s="30"/>
      <c r="F12" s="109" t="s">
        <v>18</v>
      </c>
      <c r="G12" s="30"/>
      <c r="H12" s="30"/>
      <c r="I12" s="108" t="s">
        <v>19</v>
      </c>
      <c r="J12" s="110"/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20</v>
      </c>
      <c r="E14" s="30"/>
      <c r="F14" s="30"/>
      <c r="G14" s="30"/>
      <c r="H14" s="30"/>
      <c r="I14" s="108" t="s">
        <v>21</v>
      </c>
      <c r="J14" s="109" t="s">
        <v>1</v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">
        <v>18</v>
      </c>
      <c r="F15" s="30"/>
      <c r="G15" s="30"/>
      <c r="H15" s="30"/>
      <c r="I15" s="108" t="s">
        <v>22</v>
      </c>
      <c r="J15" s="109" t="s">
        <v>1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23</v>
      </c>
      <c r="E17" s="30"/>
      <c r="F17" s="30"/>
      <c r="G17" s="30"/>
      <c r="H17" s="30"/>
      <c r="I17" s="108" t="s">
        <v>21</v>
      </c>
      <c r="J17" s="109" t="str">
        <f>'Rekapitulácia stavby'!AN13</f>
        <v/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82" t="str">
        <f>'Rekapitulácia stavby'!E14</f>
        <v xml:space="preserve"> </v>
      </c>
      <c r="F18" s="282"/>
      <c r="G18" s="282"/>
      <c r="H18" s="282"/>
      <c r="I18" s="108" t="s">
        <v>22</v>
      </c>
      <c r="J18" s="109" t="str">
        <f>'Rekapitulácia stavby'!AN14</f>
        <v/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25</v>
      </c>
      <c r="E20" s="30"/>
      <c r="F20" s="30"/>
      <c r="G20" s="30"/>
      <c r="H20" s="30"/>
      <c r="I20" s="108" t="s">
        <v>21</v>
      </c>
      <c r="J20" s="109" t="s">
        <v>1</v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/>
      <c r="F21" s="30"/>
      <c r="G21" s="30"/>
      <c r="H21" s="30"/>
      <c r="I21" s="108" t="s">
        <v>22</v>
      </c>
      <c r="J21" s="109" t="s">
        <v>1</v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27</v>
      </c>
      <c r="E23" s="30"/>
      <c r="F23" s="30"/>
      <c r="G23" s="30"/>
      <c r="H23" s="30"/>
      <c r="I23" s="108" t="s">
        <v>21</v>
      </c>
      <c r="J23" s="109" t="s">
        <v>1</v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/>
      <c r="F24" s="30"/>
      <c r="G24" s="30"/>
      <c r="H24" s="30"/>
      <c r="I24" s="108" t="s">
        <v>22</v>
      </c>
      <c r="J24" s="109" t="s">
        <v>1</v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28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83" t="s">
        <v>1</v>
      </c>
      <c r="F27" s="283"/>
      <c r="G27" s="283"/>
      <c r="H27" s="2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29</v>
      </c>
      <c r="E30" s="30"/>
      <c r="F30" s="30"/>
      <c r="G30" s="30"/>
      <c r="H30" s="30"/>
      <c r="I30" s="30"/>
      <c r="J30" s="116">
        <f>ROUND(J118, 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31</v>
      </c>
      <c r="G32" s="30"/>
      <c r="H32" s="30"/>
      <c r="I32" s="117" t="s">
        <v>30</v>
      </c>
      <c r="J32" s="117" t="s">
        <v>32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33</v>
      </c>
      <c r="E33" s="108" t="s">
        <v>34</v>
      </c>
      <c r="F33" s="119">
        <f>ROUND((SUM(BE118:BE134)),  2)</f>
        <v>0</v>
      </c>
      <c r="G33" s="30"/>
      <c r="H33" s="30"/>
      <c r="I33" s="120">
        <v>0.2</v>
      </c>
      <c r="J33" s="119">
        <f>ROUND(((SUM(BE118:BE134))*I33),  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35</v>
      </c>
      <c r="F34" s="119">
        <f>ROUND((SUM(BF118:BF134)),  2)</f>
        <v>0</v>
      </c>
      <c r="G34" s="30"/>
      <c r="H34" s="30"/>
      <c r="I34" s="120">
        <v>0.2</v>
      </c>
      <c r="J34" s="119">
        <f>ROUND(((SUM(BF118:BF134))*I34),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36</v>
      </c>
      <c r="F35" s="119">
        <f>ROUND((SUM(BG118:BG134)),  2)</f>
        <v>0</v>
      </c>
      <c r="G35" s="30"/>
      <c r="H35" s="30"/>
      <c r="I35" s="120">
        <v>0.2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37</v>
      </c>
      <c r="F36" s="119">
        <f>ROUND((SUM(BH118:BH134)),  2)</f>
        <v>0</v>
      </c>
      <c r="G36" s="30"/>
      <c r="H36" s="30"/>
      <c r="I36" s="120">
        <v>0.2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38</v>
      </c>
      <c r="F37" s="119">
        <f>ROUND((SUM(BI118:BI134)),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39</v>
      </c>
      <c r="E39" s="123"/>
      <c r="F39" s="123"/>
      <c r="G39" s="124" t="s">
        <v>40</v>
      </c>
      <c r="H39" s="125" t="s">
        <v>41</v>
      </c>
      <c r="I39" s="123"/>
      <c r="J39" s="126">
        <f>SUM(J30:J37)</f>
        <v>0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7"/>
      <c r="D50" s="128" t="s">
        <v>42</v>
      </c>
      <c r="E50" s="129"/>
      <c r="F50" s="129"/>
      <c r="G50" s="128" t="s">
        <v>43</v>
      </c>
      <c r="H50" s="129"/>
      <c r="I50" s="129"/>
      <c r="J50" s="129"/>
      <c r="K50" s="129"/>
      <c r="L50" s="47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0"/>
      <c r="B61" s="35"/>
      <c r="C61" s="30"/>
      <c r="D61" s="130" t="s">
        <v>44</v>
      </c>
      <c r="E61" s="131"/>
      <c r="F61" s="132" t="s">
        <v>45</v>
      </c>
      <c r="G61" s="130" t="s">
        <v>44</v>
      </c>
      <c r="H61" s="131"/>
      <c r="I61" s="131"/>
      <c r="J61" s="133" t="s">
        <v>45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0"/>
      <c r="B65" s="35"/>
      <c r="C65" s="30"/>
      <c r="D65" s="128" t="s">
        <v>46</v>
      </c>
      <c r="E65" s="134"/>
      <c r="F65" s="134"/>
      <c r="G65" s="128" t="s">
        <v>47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0"/>
      <c r="B76" s="35"/>
      <c r="C76" s="30"/>
      <c r="D76" s="130" t="s">
        <v>44</v>
      </c>
      <c r="E76" s="131"/>
      <c r="F76" s="132" t="s">
        <v>45</v>
      </c>
      <c r="G76" s="130" t="s">
        <v>44</v>
      </c>
      <c r="H76" s="131"/>
      <c r="I76" s="131"/>
      <c r="J76" s="133" t="s">
        <v>45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94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2"/>
      <c r="D85" s="32"/>
      <c r="E85" s="276" t="str">
        <f>E7</f>
        <v>Obnova Pamätníka oslobodenia mesta Krompachy</v>
      </c>
      <c r="F85" s="277"/>
      <c r="G85" s="277"/>
      <c r="H85" s="277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92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39" t="str">
        <f>E9</f>
        <v>SO-05 - Kvetináče</v>
      </c>
      <c r="F87" s="275"/>
      <c r="G87" s="275"/>
      <c r="H87" s="275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2"/>
      <c r="E89" s="32"/>
      <c r="F89" s="25" t="str">
        <f>F12</f>
        <v>Mesto Krompachy</v>
      </c>
      <c r="G89" s="32"/>
      <c r="H89" s="32"/>
      <c r="I89" s="27" t="s">
        <v>19</v>
      </c>
      <c r="J89" s="62" t="str">
        <f>IF(J12="","",J12)</f>
        <v/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7" t="s">
        <v>20</v>
      </c>
      <c r="D91" s="32"/>
      <c r="E91" s="32"/>
      <c r="F91" s="25" t="str">
        <f>E15</f>
        <v>Mesto Krompachy</v>
      </c>
      <c r="G91" s="32"/>
      <c r="H91" s="32"/>
      <c r="I91" s="27" t="s">
        <v>25</v>
      </c>
      <c r="J91" s="28">
        <f>E21</f>
        <v>0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23</v>
      </c>
      <c r="D92" s="32"/>
      <c r="E92" s="32"/>
      <c r="F92" s="25" t="str">
        <f>IF(E18="","",E18)</f>
        <v xml:space="preserve"> </v>
      </c>
      <c r="G92" s="32"/>
      <c r="H92" s="32"/>
      <c r="I92" s="27" t="s">
        <v>27</v>
      </c>
      <c r="J92" s="28">
        <f>E24</f>
        <v>0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95</v>
      </c>
      <c r="D94" s="140"/>
      <c r="E94" s="140"/>
      <c r="F94" s="140"/>
      <c r="G94" s="140"/>
      <c r="H94" s="140"/>
      <c r="I94" s="140"/>
      <c r="J94" s="141" t="s">
        <v>96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97</v>
      </c>
      <c r="D96" s="32"/>
      <c r="E96" s="32"/>
      <c r="F96" s="32"/>
      <c r="G96" s="32"/>
      <c r="H96" s="32"/>
      <c r="I96" s="32"/>
      <c r="J96" s="80">
        <f>J118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6" t="s">
        <v>98</v>
      </c>
    </row>
    <row r="97" spans="1:31" s="9" customFormat="1" ht="24.95" customHeight="1">
      <c r="B97" s="143"/>
      <c r="C97" s="144"/>
      <c r="D97" s="145" t="s">
        <v>99</v>
      </c>
      <c r="E97" s="146"/>
      <c r="F97" s="146"/>
      <c r="G97" s="146"/>
      <c r="H97" s="146"/>
      <c r="I97" s="146"/>
      <c r="J97" s="147">
        <f>J119</f>
        <v>0</v>
      </c>
      <c r="K97" s="144"/>
      <c r="L97" s="148"/>
    </row>
    <row r="98" spans="1:31" s="10" customFormat="1" ht="19.899999999999999" customHeight="1">
      <c r="B98" s="149"/>
      <c r="C98" s="150"/>
      <c r="D98" s="151" t="s">
        <v>102</v>
      </c>
      <c r="E98" s="152"/>
      <c r="F98" s="152"/>
      <c r="G98" s="152"/>
      <c r="H98" s="152"/>
      <c r="I98" s="152"/>
      <c r="J98" s="153">
        <f>J120</f>
        <v>0</v>
      </c>
      <c r="K98" s="150"/>
      <c r="L98" s="154"/>
    </row>
    <row r="99" spans="1:31" s="2" customFormat="1" ht="21.75" customHeight="1">
      <c r="A99" s="30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47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5" customHeight="1">
      <c r="A100" s="30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47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4" spans="1:31" s="2" customFormat="1" ht="6.95" customHeight="1">
      <c r="A104" s="30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47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5" customHeight="1">
      <c r="A105" s="30"/>
      <c r="B105" s="31"/>
      <c r="C105" s="22" t="s">
        <v>103</v>
      </c>
      <c r="D105" s="32"/>
      <c r="E105" s="32"/>
      <c r="F105" s="32"/>
      <c r="G105" s="32"/>
      <c r="H105" s="32"/>
      <c r="I105" s="32"/>
      <c r="J105" s="32"/>
      <c r="K105" s="32"/>
      <c r="L105" s="4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7" t="s">
        <v>13</v>
      </c>
      <c r="D107" s="32"/>
      <c r="E107" s="32"/>
      <c r="F107" s="32"/>
      <c r="G107" s="32"/>
      <c r="H107" s="32"/>
      <c r="I107" s="32"/>
      <c r="J107" s="32"/>
      <c r="K107" s="32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6.5" customHeight="1">
      <c r="A108" s="30"/>
      <c r="B108" s="31"/>
      <c r="C108" s="32"/>
      <c r="D108" s="32"/>
      <c r="E108" s="276" t="str">
        <f>E7</f>
        <v>Obnova Pamätníka oslobodenia mesta Krompachy</v>
      </c>
      <c r="F108" s="277"/>
      <c r="G108" s="277"/>
      <c r="H108" s="277"/>
      <c r="I108" s="32"/>
      <c r="J108" s="32"/>
      <c r="K108" s="32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7" t="s">
        <v>92</v>
      </c>
      <c r="D109" s="32"/>
      <c r="E109" s="32"/>
      <c r="F109" s="32"/>
      <c r="G109" s="32"/>
      <c r="H109" s="32"/>
      <c r="I109" s="32"/>
      <c r="J109" s="32"/>
      <c r="K109" s="32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2"/>
      <c r="D110" s="32"/>
      <c r="E110" s="239" t="str">
        <f>E9</f>
        <v>SO-05 - Kvetináče</v>
      </c>
      <c r="F110" s="275"/>
      <c r="G110" s="275"/>
      <c r="H110" s="275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17</v>
      </c>
      <c r="D112" s="32"/>
      <c r="E112" s="32"/>
      <c r="F112" s="25" t="str">
        <f>F12</f>
        <v>Mesto Krompachy</v>
      </c>
      <c r="G112" s="32"/>
      <c r="H112" s="32"/>
      <c r="I112" s="27" t="s">
        <v>19</v>
      </c>
      <c r="J112" s="62" t="str">
        <f>IF(J12="","",J12)</f>
        <v/>
      </c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7" t="s">
        <v>20</v>
      </c>
      <c r="D114" s="32"/>
      <c r="E114" s="32"/>
      <c r="F114" s="25" t="str">
        <f>E15</f>
        <v>Mesto Krompachy</v>
      </c>
      <c r="G114" s="32"/>
      <c r="H114" s="32"/>
      <c r="I114" s="27" t="s">
        <v>25</v>
      </c>
      <c r="J114" s="28">
        <f>E21</f>
        <v>0</v>
      </c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2" customHeight="1">
      <c r="A115" s="30"/>
      <c r="B115" s="31"/>
      <c r="C115" s="27" t="s">
        <v>23</v>
      </c>
      <c r="D115" s="32"/>
      <c r="E115" s="32"/>
      <c r="F115" s="25" t="str">
        <f>IF(E18="","",E18)</f>
        <v xml:space="preserve"> </v>
      </c>
      <c r="G115" s="32"/>
      <c r="H115" s="32"/>
      <c r="I115" s="27" t="s">
        <v>27</v>
      </c>
      <c r="J115" s="28">
        <f>E24</f>
        <v>0</v>
      </c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0.35" customHeight="1">
      <c r="A116" s="30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1" customFormat="1" ht="29.25" customHeight="1">
      <c r="A117" s="155"/>
      <c r="B117" s="156"/>
      <c r="C117" s="157" t="s">
        <v>104</v>
      </c>
      <c r="D117" s="158" t="s">
        <v>54</v>
      </c>
      <c r="E117" s="158" t="s">
        <v>50</v>
      </c>
      <c r="F117" s="158" t="s">
        <v>51</v>
      </c>
      <c r="G117" s="158" t="s">
        <v>105</v>
      </c>
      <c r="H117" s="158" t="s">
        <v>106</v>
      </c>
      <c r="I117" s="158" t="s">
        <v>107</v>
      </c>
      <c r="J117" s="159" t="s">
        <v>96</v>
      </c>
      <c r="K117" s="160" t="s">
        <v>108</v>
      </c>
      <c r="L117" s="161"/>
      <c r="M117" s="71" t="s">
        <v>1</v>
      </c>
      <c r="N117" s="72" t="s">
        <v>33</v>
      </c>
      <c r="O117" s="72" t="s">
        <v>109</v>
      </c>
      <c r="P117" s="72" t="s">
        <v>110</v>
      </c>
      <c r="Q117" s="72" t="s">
        <v>111</v>
      </c>
      <c r="R117" s="72" t="s">
        <v>112</v>
      </c>
      <c r="S117" s="72" t="s">
        <v>113</v>
      </c>
      <c r="T117" s="73" t="s">
        <v>114</v>
      </c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</row>
    <row r="118" spans="1:65" s="2" customFormat="1" ht="22.9" customHeight="1">
      <c r="A118" s="30"/>
      <c r="B118" s="31"/>
      <c r="C118" s="78" t="s">
        <v>97</v>
      </c>
      <c r="D118" s="32"/>
      <c r="E118" s="32"/>
      <c r="F118" s="32"/>
      <c r="G118" s="32"/>
      <c r="H118" s="32"/>
      <c r="I118" s="32"/>
      <c r="J118" s="162">
        <f>BK118</f>
        <v>0</v>
      </c>
      <c r="K118" s="32"/>
      <c r="L118" s="35"/>
      <c r="M118" s="74"/>
      <c r="N118" s="163"/>
      <c r="O118" s="75"/>
      <c r="P118" s="164">
        <f>P119</f>
        <v>12.538520999999998</v>
      </c>
      <c r="Q118" s="75"/>
      <c r="R118" s="164">
        <f>R119</f>
        <v>0.13314999999999999</v>
      </c>
      <c r="S118" s="75"/>
      <c r="T118" s="165">
        <f>T119</f>
        <v>1.7249999999999999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6" t="s">
        <v>68</v>
      </c>
      <c r="AU118" s="16" t="s">
        <v>98</v>
      </c>
      <c r="BK118" s="166">
        <f>BK119</f>
        <v>0</v>
      </c>
    </row>
    <row r="119" spans="1:65" s="12" customFormat="1" ht="25.9" customHeight="1">
      <c r="B119" s="167"/>
      <c r="C119" s="168"/>
      <c r="D119" s="169" t="s">
        <v>68</v>
      </c>
      <c r="E119" s="170" t="s">
        <v>115</v>
      </c>
      <c r="F119" s="170" t="s">
        <v>116</v>
      </c>
      <c r="G119" s="168"/>
      <c r="H119" s="168"/>
      <c r="I119" s="168"/>
      <c r="J119" s="171">
        <f>BK119</f>
        <v>0</v>
      </c>
      <c r="K119" s="168"/>
      <c r="L119" s="172"/>
      <c r="M119" s="173"/>
      <c r="N119" s="174"/>
      <c r="O119" s="174"/>
      <c r="P119" s="175">
        <f>P120</f>
        <v>12.538520999999998</v>
      </c>
      <c r="Q119" s="174"/>
      <c r="R119" s="175">
        <f>R120</f>
        <v>0.13314999999999999</v>
      </c>
      <c r="S119" s="174"/>
      <c r="T119" s="176">
        <f>T120</f>
        <v>1.7249999999999999</v>
      </c>
      <c r="AR119" s="177" t="s">
        <v>77</v>
      </c>
      <c r="AT119" s="178" t="s">
        <v>68</v>
      </c>
      <c r="AU119" s="178" t="s">
        <v>69</v>
      </c>
      <c r="AY119" s="177" t="s">
        <v>117</v>
      </c>
      <c r="BK119" s="179">
        <f>BK120</f>
        <v>0</v>
      </c>
    </row>
    <row r="120" spans="1:65" s="12" customFormat="1" ht="22.9" customHeight="1">
      <c r="B120" s="167"/>
      <c r="C120" s="168"/>
      <c r="D120" s="169" t="s">
        <v>68</v>
      </c>
      <c r="E120" s="180" t="s">
        <v>148</v>
      </c>
      <c r="F120" s="180" t="s">
        <v>149</v>
      </c>
      <c r="G120" s="168"/>
      <c r="H120" s="168"/>
      <c r="I120" s="168"/>
      <c r="J120" s="181">
        <f>BK120</f>
        <v>0</v>
      </c>
      <c r="K120" s="168"/>
      <c r="L120" s="172"/>
      <c r="M120" s="173"/>
      <c r="N120" s="174"/>
      <c r="O120" s="174"/>
      <c r="P120" s="175">
        <f>SUM(P121:P134)</f>
        <v>12.538520999999998</v>
      </c>
      <c r="Q120" s="174"/>
      <c r="R120" s="175">
        <f>SUM(R121:R134)</f>
        <v>0.13314999999999999</v>
      </c>
      <c r="S120" s="174"/>
      <c r="T120" s="176">
        <f>SUM(T121:T134)</f>
        <v>1.7249999999999999</v>
      </c>
      <c r="AR120" s="177" t="s">
        <v>77</v>
      </c>
      <c r="AT120" s="178" t="s">
        <v>68</v>
      </c>
      <c r="AU120" s="178" t="s">
        <v>77</v>
      </c>
      <c r="AY120" s="177" t="s">
        <v>117</v>
      </c>
      <c r="BK120" s="179">
        <f>SUM(BK121:BK134)</f>
        <v>0</v>
      </c>
    </row>
    <row r="121" spans="1:65" s="2" customFormat="1" ht="21.75" customHeight="1">
      <c r="A121" s="30"/>
      <c r="B121" s="31"/>
      <c r="C121" s="182" t="s">
        <v>77</v>
      </c>
      <c r="D121" s="182" t="s">
        <v>120</v>
      </c>
      <c r="E121" s="183" t="s">
        <v>342</v>
      </c>
      <c r="F121" s="184" t="s">
        <v>343</v>
      </c>
      <c r="G121" s="185" t="s">
        <v>294</v>
      </c>
      <c r="H121" s="186">
        <v>5</v>
      </c>
      <c r="I121" s="187"/>
      <c r="J121" s="187">
        <f>ROUND(I121*H121,2)</f>
        <v>0</v>
      </c>
      <c r="K121" s="188"/>
      <c r="L121" s="35"/>
      <c r="M121" s="189" t="s">
        <v>1</v>
      </c>
      <c r="N121" s="190" t="s">
        <v>35</v>
      </c>
      <c r="O121" s="191">
        <v>1.238</v>
      </c>
      <c r="P121" s="191">
        <f>O121*H121</f>
        <v>6.1899999999999995</v>
      </c>
      <c r="Q121" s="191">
        <v>2.2630000000000001E-2</v>
      </c>
      <c r="R121" s="191">
        <f>Q121*H121</f>
        <v>0.11315</v>
      </c>
      <c r="S121" s="191">
        <v>0</v>
      </c>
      <c r="T121" s="192">
        <f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93" t="s">
        <v>124</v>
      </c>
      <c r="AT121" s="193" t="s">
        <v>120</v>
      </c>
      <c r="AU121" s="193" t="s">
        <v>118</v>
      </c>
      <c r="AY121" s="16" t="s">
        <v>117</v>
      </c>
      <c r="BE121" s="194">
        <f>IF(N121="základná",J121,0)</f>
        <v>0</v>
      </c>
      <c r="BF121" s="194">
        <f>IF(N121="znížená",J121,0)</f>
        <v>0</v>
      </c>
      <c r="BG121" s="194">
        <f>IF(N121="zákl. prenesená",J121,0)</f>
        <v>0</v>
      </c>
      <c r="BH121" s="194">
        <f>IF(N121="zníž. prenesená",J121,0)</f>
        <v>0</v>
      </c>
      <c r="BI121" s="194">
        <f>IF(N121="nulová",J121,0)</f>
        <v>0</v>
      </c>
      <c r="BJ121" s="16" t="s">
        <v>118</v>
      </c>
      <c r="BK121" s="194">
        <f>ROUND(I121*H121,2)</f>
        <v>0</v>
      </c>
      <c r="BL121" s="16" t="s">
        <v>124</v>
      </c>
      <c r="BM121" s="193" t="s">
        <v>344</v>
      </c>
    </row>
    <row r="122" spans="1:65" s="13" customFormat="1">
      <c r="B122" s="195"/>
      <c r="C122" s="196"/>
      <c r="D122" s="197" t="s">
        <v>126</v>
      </c>
      <c r="E122" s="198" t="s">
        <v>1</v>
      </c>
      <c r="F122" s="199" t="s">
        <v>144</v>
      </c>
      <c r="G122" s="196"/>
      <c r="H122" s="200">
        <v>5</v>
      </c>
      <c r="I122" s="196"/>
      <c r="J122" s="196"/>
      <c r="K122" s="196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126</v>
      </c>
      <c r="AU122" s="205" t="s">
        <v>118</v>
      </c>
      <c r="AV122" s="13" t="s">
        <v>118</v>
      </c>
      <c r="AW122" s="13" t="s">
        <v>26</v>
      </c>
      <c r="AX122" s="13" t="s">
        <v>69</v>
      </c>
      <c r="AY122" s="205" t="s">
        <v>117</v>
      </c>
    </row>
    <row r="123" spans="1:65" s="14" customFormat="1">
      <c r="B123" s="206"/>
      <c r="C123" s="207"/>
      <c r="D123" s="197" t="s">
        <v>126</v>
      </c>
      <c r="E123" s="208" t="s">
        <v>1</v>
      </c>
      <c r="F123" s="209" t="s">
        <v>130</v>
      </c>
      <c r="G123" s="207"/>
      <c r="H123" s="210">
        <v>5</v>
      </c>
      <c r="I123" s="207"/>
      <c r="J123" s="207"/>
      <c r="K123" s="207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126</v>
      </c>
      <c r="AU123" s="215" t="s">
        <v>118</v>
      </c>
      <c r="AV123" s="14" t="s">
        <v>124</v>
      </c>
      <c r="AW123" s="14" t="s">
        <v>26</v>
      </c>
      <c r="AX123" s="14" t="s">
        <v>77</v>
      </c>
      <c r="AY123" s="215" t="s">
        <v>117</v>
      </c>
    </row>
    <row r="124" spans="1:65" s="2" customFormat="1" ht="21.75" customHeight="1">
      <c r="A124" s="30"/>
      <c r="B124" s="31"/>
      <c r="C124" s="219" t="s">
        <v>118</v>
      </c>
      <c r="D124" s="219" t="s">
        <v>200</v>
      </c>
      <c r="E124" s="220" t="s">
        <v>345</v>
      </c>
      <c r="F124" s="221" t="s">
        <v>346</v>
      </c>
      <c r="G124" s="222" t="s">
        <v>294</v>
      </c>
      <c r="H124" s="223">
        <v>5</v>
      </c>
      <c r="I124" s="224"/>
      <c r="J124" s="224">
        <f>ROUND(I124*H124,2)</f>
        <v>0</v>
      </c>
      <c r="K124" s="225"/>
      <c r="L124" s="226"/>
      <c r="M124" s="227" t="s">
        <v>1</v>
      </c>
      <c r="N124" s="228" t="s">
        <v>35</v>
      </c>
      <c r="O124" s="191">
        <v>0</v>
      </c>
      <c r="P124" s="191">
        <f>O124*H124</f>
        <v>0</v>
      </c>
      <c r="Q124" s="191">
        <v>4.0000000000000001E-3</v>
      </c>
      <c r="R124" s="191">
        <f>Q124*H124</f>
        <v>0.02</v>
      </c>
      <c r="S124" s="191">
        <v>0</v>
      </c>
      <c r="T124" s="192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93" t="s">
        <v>159</v>
      </c>
      <c r="AT124" s="193" t="s">
        <v>200</v>
      </c>
      <c r="AU124" s="193" t="s">
        <v>118</v>
      </c>
      <c r="AY124" s="16" t="s">
        <v>117</v>
      </c>
      <c r="BE124" s="194">
        <f>IF(N124="základná",J124,0)</f>
        <v>0</v>
      </c>
      <c r="BF124" s="194">
        <f>IF(N124="znížená",J124,0)</f>
        <v>0</v>
      </c>
      <c r="BG124" s="194">
        <f>IF(N124="zákl. prenesená",J124,0)</f>
        <v>0</v>
      </c>
      <c r="BH124" s="194">
        <f>IF(N124="zníž. prenesená",J124,0)</f>
        <v>0</v>
      </c>
      <c r="BI124" s="194">
        <f>IF(N124="nulová",J124,0)</f>
        <v>0</v>
      </c>
      <c r="BJ124" s="16" t="s">
        <v>118</v>
      </c>
      <c r="BK124" s="194">
        <f>ROUND(I124*H124,2)</f>
        <v>0</v>
      </c>
      <c r="BL124" s="16" t="s">
        <v>124</v>
      </c>
      <c r="BM124" s="193" t="s">
        <v>347</v>
      </c>
    </row>
    <row r="125" spans="1:65" s="2" customFormat="1" ht="19.5">
      <c r="A125" s="30"/>
      <c r="B125" s="31"/>
      <c r="C125" s="32"/>
      <c r="D125" s="197" t="s">
        <v>204</v>
      </c>
      <c r="E125" s="32"/>
      <c r="F125" s="229" t="s">
        <v>205</v>
      </c>
      <c r="G125" s="32"/>
      <c r="H125" s="32"/>
      <c r="I125" s="32"/>
      <c r="J125" s="32"/>
      <c r="K125" s="32"/>
      <c r="L125" s="35"/>
      <c r="M125" s="230"/>
      <c r="N125" s="231"/>
      <c r="O125" s="67"/>
      <c r="P125" s="67"/>
      <c r="Q125" s="67"/>
      <c r="R125" s="67"/>
      <c r="S125" s="67"/>
      <c r="T125" s="68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6" t="s">
        <v>204</v>
      </c>
      <c r="AU125" s="16" t="s">
        <v>118</v>
      </c>
    </row>
    <row r="126" spans="1:65" s="13" customFormat="1">
      <c r="B126" s="195"/>
      <c r="C126" s="196"/>
      <c r="D126" s="197" t="s">
        <v>126</v>
      </c>
      <c r="E126" s="198" t="s">
        <v>1</v>
      </c>
      <c r="F126" s="199" t="s">
        <v>144</v>
      </c>
      <c r="G126" s="196"/>
      <c r="H126" s="200">
        <v>5</v>
      </c>
      <c r="I126" s="196"/>
      <c r="J126" s="196"/>
      <c r="K126" s="196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126</v>
      </c>
      <c r="AU126" s="205" t="s">
        <v>118</v>
      </c>
      <c r="AV126" s="13" t="s">
        <v>118</v>
      </c>
      <c r="AW126" s="13" t="s">
        <v>26</v>
      </c>
      <c r="AX126" s="13" t="s">
        <v>69</v>
      </c>
      <c r="AY126" s="205" t="s">
        <v>117</v>
      </c>
    </row>
    <row r="127" spans="1:65" s="14" customFormat="1">
      <c r="B127" s="206"/>
      <c r="C127" s="207"/>
      <c r="D127" s="197" t="s">
        <v>126</v>
      </c>
      <c r="E127" s="208" t="s">
        <v>1</v>
      </c>
      <c r="F127" s="209" t="s">
        <v>130</v>
      </c>
      <c r="G127" s="207"/>
      <c r="H127" s="210">
        <v>5</v>
      </c>
      <c r="I127" s="207"/>
      <c r="J127" s="207"/>
      <c r="K127" s="207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126</v>
      </c>
      <c r="AU127" s="215" t="s">
        <v>118</v>
      </c>
      <c r="AV127" s="14" t="s">
        <v>124</v>
      </c>
      <c r="AW127" s="14" t="s">
        <v>26</v>
      </c>
      <c r="AX127" s="14" t="s">
        <v>77</v>
      </c>
      <c r="AY127" s="215" t="s">
        <v>117</v>
      </c>
    </row>
    <row r="128" spans="1:65" s="2" customFormat="1" ht="21.75" customHeight="1">
      <c r="A128" s="30"/>
      <c r="B128" s="31"/>
      <c r="C128" s="182" t="s">
        <v>134</v>
      </c>
      <c r="D128" s="182" t="s">
        <v>120</v>
      </c>
      <c r="E128" s="183" t="s">
        <v>348</v>
      </c>
      <c r="F128" s="184" t="s">
        <v>349</v>
      </c>
      <c r="G128" s="185" t="s">
        <v>294</v>
      </c>
      <c r="H128" s="186">
        <v>5</v>
      </c>
      <c r="I128" s="187"/>
      <c r="J128" s="187">
        <f>ROUND(I128*H128,2)</f>
        <v>0</v>
      </c>
      <c r="K128" s="188"/>
      <c r="L128" s="35"/>
      <c r="M128" s="189" t="s">
        <v>1</v>
      </c>
      <c r="N128" s="190" t="s">
        <v>35</v>
      </c>
      <c r="O128" s="191">
        <v>0.94599999999999995</v>
      </c>
      <c r="P128" s="191">
        <f>O128*H128</f>
        <v>4.7299999999999995</v>
      </c>
      <c r="Q128" s="191">
        <v>0</v>
      </c>
      <c r="R128" s="191">
        <f>Q128*H128</f>
        <v>0</v>
      </c>
      <c r="S128" s="191">
        <v>0.34499999999999997</v>
      </c>
      <c r="T128" s="192">
        <f>S128*H128</f>
        <v>1.7249999999999999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93" t="s">
        <v>124</v>
      </c>
      <c r="AT128" s="193" t="s">
        <v>120</v>
      </c>
      <c r="AU128" s="193" t="s">
        <v>118</v>
      </c>
      <c r="AY128" s="16" t="s">
        <v>117</v>
      </c>
      <c r="BE128" s="194">
        <f>IF(N128="základná",J128,0)</f>
        <v>0</v>
      </c>
      <c r="BF128" s="194">
        <f>IF(N128="znížená",J128,0)</f>
        <v>0</v>
      </c>
      <c r="BG128" s="194">
        <f>IF(N128="zákl. prenesená",J128,0)</f>
        <v>0</v>
      </c>
      <c r="BH128" s="194">
        <f>IF(N128="zníž. prenesená",J128,0)</f>
        <v>0</v>
      </c>
      <c r="BI128" s="194">
        <f>IF(N128="nulová",J128,0)</f>
        <v>0</v>
      </c>
      <c r="BJ128" s="16" t="s">
        <v>118</v>
      </c>
      <c r="BK128" s="194">
        <f>ROUND(I128*H128,2)</f>
        <v>0</v>
      </c>
      <c r="BL128" s="16" t="s">
        <v>124</v>
      </c>
      <c r="BM128" s="193" t="s">
        <v>350</v>
      </c>
    </row>
    <row r="129" spans="1:65" s="13" customFormat="1">
      <c r="B129" s="195"/>
      <c r="C129" s="196"/>
      <c r="D129" s="197" t="s">
        <v>126</v>
      </c>
      <c r="E129" s="198" t="s">
        <v>1</v>
      </c>
      <c r="F129" s="199" t="s">
        <v>144</v>
      </c>
      <c r="G129" s="196"/>
      <c r="H129" s="200">
        <v>5</v>
      </c>
      <c r="I129" s="196"/>
      <c r="J129" s="196"/>
      <c r="K129" s="196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126</v>
      </c>
      <c r="AU129" s="205" t="s">
        <v>118</v>
      </c>
      <c r="AV129" s="13" t="s">
        <v>118</v>
      </c>
      <c r="AW129" s="13" t="s">
        <v>26</v>
      </c>
      <c r="AX129" s="13" t="s">
        <v>69</v>
      </c>
      <c r="AY129" s="205" t="s">
        <v>117</v>
      </c>
    </row>
    <row r="130" spans="1:65" s="14" customFormat="1">
      <c r="B130" s="206"/>
      <c r="C130" s="207"/>
      <c r="D130" s="197" t="s">
        <v>126</v>
      </c>
      <c r="E130" s="208" t="s">
        <v>1</v>
      </c>
      <c r="F130" s="209" t="s">
        <v>130</v>
      </c>
      <c r="G130" s="207"/>
      <c r="H130" s="210">
        <v>5</v>
      </c>
      <c r="I130" s="207"/>
      <c r="J130" s="207"/>
      <c r="K130" s="207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126</v>
      </c>
      <c r="AU130" s="215" t="s">
        <v>118</v>
      </c>
      <c r="AV130" s="14" t="s">
        <v>124</v>
      </c>
      <c r="AW130" s="14" t="s">
        <v>26</v>
      </c>
      <c r="AX130" s="14" t="s">
        <v>77</v>
      </c>
      <c r="AY130" s="215" t="s">
        <v>117</v>
      </c>
    </row>
    <row r="131" spans="1:65" s="2" customFormat="1" ht="16.5" customHeight="1">
      <c r="A131" s="30"/>
      <c r="B131" s="31"/>
      <c r="C131" s="182" t="s">
        <v>124</v>
      </c>
      <c r="D131" s="182" t="s">
        <v>120</v>
      </c>
      <c r="E131" s="183" t="s">
        <v>163</v>
      </c>
      <c r="F131" s="184" t="s">
        <v>164</v>
      </c>
      <c r="G131" s="185" t="s">
        <v>140</v>
      </c>
      <c r="H131" s="186">
        <v>1.7250000000000001</v>
      </c>
      <c r="I131" s="187"/>
      <c r="J131" s="187">
        <f>ROUND(I131*H131,2)</f>
        <v>0</v>
      </c>
      <c r="K131" s="188"/>
      <c r="L131" s="35"/>
      <c r="M131" s="189" t="s">
        <v>1</v>
      </c>
      <c r="N131" s="190" t="s">
        <v>35</v>
      </c>
      <c r="O131" s="191">
        <v>0.59799999999999998</v>
      </c>
      <c r="P131" s="191">
        <f>O131*H131</f>
        <v>1.03155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93" t="s">
        <v>124</v>
      </c>
      <c r="AT131" s="193" t="s">
        <v>120</v>
      </c>
      <c r="AU131" s="193" t="s">
        <v>118</v>
      </c>
      <c r="AY131" s="16" t="s">
        <v>117</v>
      </c>
      <c r="BE131" s="194">
        <f>IF(N131="základná",J131,0)</f>
        <v>0</v>
      </c>
      <c r="BF131" s="194">
        <f>IF(N131="znížená",J131,0)</f>
        <v>0</v>
      </c>
      <c r="BG131" s="194">
        <f>IF(N131="zákl. prenesená",J131,0)</f>
        <v>0</v>
      </c>
      <c r="BH131" s="194">
        <f>IF(N131="zníž. prenesená",J131,0)</f>
        <v>0</v>
      </c>
      <c r="BI131" s="194">
        <f>IF(N131="nulová",J131,0)</f>
        <v>0</v>
      </c>
      <c r="BJ131" s="16" t="s">
        <v>118</v>
      </c>
      <c r="BK131" s="194">
        <f>ROUND(I131*H131,2)</f>
        <v>0</v>
      </c>
      <c r="BL131" s="16" t="s">
        <v>124</v>
      </c>
      <c r="BM131" s="193" t="s">
        <v>351</v>
      </c>
    </row>
    <row r="132" spans="1:65" s="2" customFormat="1" ht="21.75" customHeight="1">
      <c r="A132" s="30"/>
      <c r="B132" s="31"/>
      <c r="C132" s="182" t="s">
        <v>144</v>
      </c>
      <c r="D132" s="182" t="s">
        <v>120</v>
      </c>
      <c r="E132" s="183" t="s">
        <v>167</v>
      </c>
      <c r="F132" s="184" t="s">
        <v>168</v>
      </c>
      <c r="G132" s="185" t="s">
        <v>140</v>
      </c>
      <c r="H132" s="186">
        <v>46.575000000000003</v>
      </c>
      <c r="I132" s="187"/>
      <c r="J132" s="187">
        <f>ROUND(I132*H132,2)</f>
        <v>0</v>
      </c>
      <c r="K132" s="188"/>
      <c r="L132" s="35"/>
      <c r="M132" s="189" t="s">
        <v>1</v>
      </c>
      <c r="N132" s="190" t="s">
        <v>35</v>
      </c>
      <c r="O132" s="191">
        <v>7.0000000000000001E-3</v>
      </c>
      <c r="P132" s="191">
        <f>O132*H132</f>
        <v>0.32602500000000001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93" t="s">
        <v>124</v>
      </c>
      <c r="AT132" s="193" t="s">
        <v>120</v>
      </c>
      <c r="AU132" s="193" t="s">
        <v>118</v>
      </c>
      <c r="AY132" s="16" t="s">
        <v>117</v>
      </c>
      <c r="BE132" s="194">
        <f>IF(N132="základná",J132,0)</f>
        <v>0</v>
      </c>
      <c r="BF132" s="194">
        <f>IF(N132="znížená",J132,0)</f>
        <v>0</v>
      </c>
      <c r="BG132" s="194">
        <f>IF(N132="zákl. prenesená",J132,0)</f>
        <v>0</v>
      </c>
      <c r="BH132" s="194">
        <f>IF(N132="zníž. prenesená",J132,0)</f>
        <v>0</v>
      </c>
      <c r="BI132" s="194">
        <f>IF(N132="nulová",J132,0)</f>
        <v>0</v>
      </c>
      <c r="BJ132" s="16" t="s">
        <v>118</v>
      </c>
      <c r="BK132" s="194">
        <f>ROUND(I132*H132,2)</f>
        <v>0</v>
      </c>
      <c r="BL132" s="16" t="s">
        <v>124</v>
      </c>
      <c r="BM132" s="193" t="s">
        <v>352</v>
      </c>
    </row>
    <row r="133" spans="1:65" s="13" customFormat="1">
      <c r="B133" s="195"/>
      <c r="C133" s="196"/>
      <c r="D133" s="197" t="s">
        <v>126</v>
      </c>
      <c r="E133" s="196"/>
      <c r="F133" s="199" t="s">
        <v>353</v>
      </c>
      <c r="G133" s="196"/>
      <c r="H133" s="200">
        <v>46.575000000000003</v>
      </c>
      <c r="I133" s="196"/>
      <c r="J133" s="196"/>
      <c r="K133" s="196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126</v>
      </c>
      <c r="AU133" s="205" t="s">
        <v>118</v>
      </c>
      <c r="AV133" s="13" t="s">
        <v>118</v>
      </c>
      <c r="AW133" s="13" t="s">
        <v>4</v>
      </c>
      <c r="AX133" s="13" t="s">
        <v>77</v>
      </c>
      <c r="AY133" s="205" t="s">
        <v>117</v>
      </c>
    </row>
    <row r="134" spans="1:65" s="2" customFormat="1" ht="21.75" customHeight="1">
      <c r="A134" s="30"/>
      <c r="B134" s="31"/>
      <c r="C134" s="182" t="s">
        <v>142</v>
      </c>
      <c r="D134" s="182" t="s">
        <v>120</v>
      </c>
      <c r="E134" s="183" t="s">
        <v>354</v>
      </c>
      <c r="F134" s="184" t="s">
        <v>355</v>
      </c>
      <c r="G134" s="185" t="s">
        <v>140</v>
      </c>
      <c r="H134" s="186">
        <v>0.13300000000000001</v>
      </c>
      <c r="I134" s="187"/>
      <c r="J134" s="187">
        <f>ROUND(I134*H134,2)</f>
        <v>0</v>
      </c>
      <c r="K134" s="188"/>
      <c r="L134" s="35"/>
      <c r="M134" s="235" t="s">
        <v>1</v>
      </c>
      <c r="N134" s="236" t="s">
        <v>35</v>
      </c>
      <c r="O134" s="237">
        <v>1.962</v>
      </c>
      <c r="P134" s="237">
        <f>O134*H134</f>
        <v>0.26094600000000001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93" t="s">
        <v>124</v>
      </c>
      <c r="AT134" s="193" t="s">
        <v>120</v>
      </c>
      <c r="AU134" s="193" t="s">
        <v>118</v>
      </c>
      <c r="AY134" s="16" t="s">
        <v>117</v>
      </c>
      <c r="BE134" s="194">
        <f>IF(N134="základná",J134,0)</f>
        <v>0</v>
      </c>
      <c r="BF134" s="194">
        <f>IF(N134="znížená",J134,0)</f>
        <v>0</v>
      </c>
      <c r="BG134" s="194">
        <f>IF(N134="zákl. prenesená",J134,0)</f>
        <v>0</v>
      </c>
      <c r="BH134" s="194">
        <f>IF(N134="zníž. prenesená",J134,0)</f>
        <v>0</v>
      </c>
      <c r="BI134" s="194">
        <f>IF(N134="nulová",J134,0)</f>
        <v>0</v>
      </c>
      <c r="BJ134" s="16" t="s">
        <v>118</v>
      </c>
      <c r="BK134" s="194">
        <f>ROUND(I134*H134,2)</f>
        <v>0</v>
      </c>
      <c r="BL134" s="16" t="s">
        <v>124</v>
      </c>
      <c r="BM134" s="193" t="s">
        <v>356</v>
      </c>
    </row>
    <row r="135" spans="1:65" s="2" customFormat="1" ht="6.95" customHeight="1">
      <c r="A135" s="30"/>
      <c r="B135" s="50"/>
      <c r="C135" s="51"/>
      <c r="D135" s="51"/>
      <c r="E135" s="51"/>
      <c r="F135" s="51"/>
      <c r="G135" s="51"/>
      <c r="H135" s="51"/>
      <c r="I135" s="51"/>
      <c r="J135" s="51"/>
      <c r="K135" s="51"/>
      <c r="L135" s="35"/>
      <c r="M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</sheetData>
  <sheetProtection formatColumns="0" formatRows="0" autoFilter="0"/>
  <autoFilter ref="C117:K13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SO-01 - Monument</vt:lpstr>
      <vt:lpstr>SO-02 - Soklový obklad</vt:lpstr>
      <vt:lpstr>SO-03 - Dláždená plocha</vt:lpstr>
      <vt:lpstr>SO-04 - Večný plameň</vt:lpstr>
      <vt:lpstr>SO-05 - Kvetináče</vt:lpstr>
      <vt:lpstr>'Rekapitulácia stavby'!Názvy_tlače</vt:lpstr>
      <vt:lpstr>'SO-01 - Monument'!Názvy_tlače</vt:lpstr>
      <vt:lpstr>'SO-02 - Soklový obklad'!Názvy_tlače</vt:lpstr>
      <vt:lpstr>'SO-03 - Dláždená plocha'!Názvy_tlače</vt:lpstr>
      <vt:lpstr>'SO-04 - Večný plameň'!Názvy_tlače</vt:lpstr>
      <vt:lpstr>'SO-05 - Kvetináče'!Názvy_tlače</vt:lpstr>
      <vt:lpstr>'Rekapitulácia stavby'!Oblasť_tlače</vt:lpstr>
      <vt:lpstr>'SO-01 - Monument'!Oblasť_tlače</vt:lpstr>
      <vt:lpstr>'SO-02 - Soklový obklad'!Oblasť_tlače</vt:lpstr>
      <vt:lpstr>'SO-03 - Dláždená plocha'!Oblasť_tlače</vt:lpstr>
      <vt:lpstr>'SO-04 - Večný plameň'!Oblasť_tlače</vt:lpstr>
      <vt:lpstr>'SO-05 - Kvetináče'!Oblasť_tlače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DESKTOP-ARIRDC6\Perháč Daniel</dc:creator>
  <cp:lastModifiedBy>STEHLÍKOVÁ Eva</cp:lastModifiedBy>
  <dcterms:created xsi:type="dcterms:W3CDTF">2020-03-12T09:24:00Z</dcterms:created>
  <dcterms:modified xsi:type="dcterms:W3CDTF">2021-03-15T16:52:10Z</dcterms:modified>
</cp:coreProperties>
</file>